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aleria.lugo\Desktop\Cuenta publica\CEA\2020\2T\"/>
    </mc:Choice>
  </mc:AlternateContent>
  <xr:revisionPtr revIDLastSave="0" documentId="8_{2EC87D52-DEA9-458A-AAEE-635FA8CA7740}" xr6:coauthVersionLast="47" xr6:coauthVersionMax="47" xr10:uidLastSave="{00000000-0000-0000-0000-000000000000}"/>
  <bookViews>
    <workbookView xWindow="-120" yWindow="-120" windowWidth="29040" windowHeight="15840" xr2:uid="{DBE51E61-7F47-4667-9A1C-99B64F615458}"/>
  </bookViews>
  <sheets>
    <sheet name="ETCA-I-01" sheetId="1" r:id="rId1"/>
    <sheet name="ETCA-I-02" sheetId="2" r:id="rId2"/>
    <sheet name="ETCA-I-03" sheetId="3" r:id="rId3"/>
    <sheet name="ETCA-I-04" sheetId="4" r:id="rId4"/>
    <sheet name="ETCA-I-05" sheetId="5" r:id="rId5"/>
    <sheet name="ETCA-I-06" sheetId="6" r:id="rId6"/>
    <sheet name="ETCA-I-07" sheetId="7" r:id="rId7"/>
    <sheet name="ETCA-I-08" sheetId="8" r:id="rId8"/>
    <sheet name="ETCA-I-09" sheetId="9" r:id="rId9"/>
    <sheet name="ETCA-I-10" sheetId="10" r:id="rId10"/>
    <sheet name="ETCA-I-11" sheetId="11" r:id="rId11"/>
    <sheet name="ETCA-I-12 (NOTAS)" sheetId="12" r:id="rId12"/>
  </sheets>
  <externalReferences>
    <externalReference r:id="rId13"/>
    <externalReference r:id="rId14"/>
    <externalReference r:id="rId15"/>
  </externalReferences>
  <definedNames>
    <definedName name="_xlnm._FilterDatabase" localSheetId="0" hidden="1">'ETCA-I-01'!#REF!</definedName>
    <definedName name="_ftn1" localSheetId="2">'ETCA-I-03'!#REF!</definedName>
    <definedName name="_ftnref1" localSheetId="2">'ETCA-I-03'!#REF!</definedName>
    <definedName name="_xlnm.Print_Area" localSheetId="0">'ETCA-I-01'!$A$1:$G$57</definedName>
    <definedName name="_xlnm.Print_Area" localSheetId="1">'ETCA-I-02'!$A$1:$G$76</definedName>
    <definedName name="_xlnm.Print_Area" localSheetId="2">'ETCA-I-03'!$A$1:$D$69</definedName>
    <definedName name="_xlnm.Print_Area" localSheetId="3">'ETCA-I-04'!$A$1:$F$46</definedName>
    <definedName name="_xlnm.Print_Area" localSheetId="5">'ETCA-I-06'!$A$1:$D$70</definedName>
    <definedName name="_xlnm.Print_Area" localSheetId="6">'ETCA-I-07'!$A$1:$G$33</definedName>
    <definedName name="_xlnm.Print_Area" localSheetId="7">'ETCA-I-08'!$A$1:$F$47</definedName>
    <definedName name="_xlnm.Print_Area" localSheetId="8">'ETCA-I-09'!$A$1:$I$42</definedName>
    <definedName name="_xlnm.Print_Area" localSheetId="10">'ETCA-I-11'!$A$1:$I$37</definedName>
    <definedName name="_xlnm.Print_Area" localSheetId="11">'ETCA-I-12 (NOTAS)'!$A$1:$J$49</definedName>
    <definedName name="_xlnm.Database" localSheetId="10">#REF!</definedName>
    <definedName name="_xlnm.Database">#REF!</definedName>
    <definedName name="ppto">[2]Hoja2!$B$3:$M$95</definedName>
    <definedName name="qw">#REF!</definedName>
    <definedName name="_xlnm.Print_Titles" localSheetId="1">'ETCA-I-02'!$5:$5</definedName>
    <definedName name="_xlnm.Print_Titles" localSheetId="2">'ETCA-I-03'!$2:$4</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2" l="1"/>
  <c r="A3" i="12"/>
  <c r="A3" i="11"/>
  <c r="A1" i="10"/>
  <c r="B7" i="10"/>
  <c r="B19" i="10" s="1"/>
  <c r="C7" i="10"/>
  <c r="C19" i="10" s="1"/>
  <c r="D7" i="10"/>
  <c r="E7" i="10"/>
  <c r="E19" i="10" s="1"/>
  <c r="K19" i="10" s="1"/>
  <c r="F7" i="10"/>
  <c r="G7" i="10"/>
  <c r="H7" i="10"/>
  <c r="H19" i="10" s="1"/>
  <c r="I7" i="10"/>
  <c r="J7" i="10"/>
  <c r="J19" i="10" s="1"/>
  <c r="K8" i="10"/>
  <c r="K9" i="10"/>
  <c r="K10" i="10"/>
  <c r="K11" i="10"/>
  <c r="B13" i="10"/>
  <c r="C13" i="10"/>
  <c r="D13" i="10"/>
  <c r="D19" i="10" s="1"/>
  <c r="E13" i="10"/>
  <c r="K13" i="10" s="1"/>
  <c r="F13" i="10"/>
  <c r="G13" i="10"/>
  <c r="G19" i="10" s="1"/>
  <c r="H13" i="10"/>
  <c r="I13" i="10"/>
  <c r="J13" i="10"/>
  <c r="K14" i="10"/>
  <c r="K15" i="10"/>
  <c r="K16" i="10"/>
  <c r="K17" i="10"/>
  <c r="F19" i="10"/>
  <c r="I19" i="10"/>
  <c r="A1" i="9"/>
  <c r="A3" i="9"/>
  <c r="A3" i="10" s="1"/>
  <c r="F8" i="9"/>
  <c r="F18" i="9" s="1"/>
  <c r="I8" i="9"/>
  <c r="C9" i="9"/>
  <c r="D9" i="9"/>
  <c r="D8" i="9" s="1"/>
  <c r="D18" i="9" s="1"/>
  <c r="E9" i="9"/>
  <c r="E8" i="9" s="1"/>
  <c r="E18" i="9" s="1"/>
  <c r="F9" i="9"/>
  <c r="G9" i="9"/>
  <c r="H9" i="9"/>
  <c r="H8" i="9" s="1"/>
  <c r="H18" i="9" s="1"/>
  <c r="I9" i="9"/>
  <c r="G10" i="9"/>
  <c r="G11" i="9"/>
  <c r="G12" i="9"/>
  <c r="C13" i="9"/>
  <c r="C8" i="9" s="1"/>
  <c r="D13" i="9"/>
  <c r="E13" i="9"/>
  <c r="F13" i="9"/>
  <c r="H13" i="9"/>
  <c r="I13" i="9"/>
  <c r="G14" i="9"/>
  <c r="G13" i="9" s="1"/>
  <c r="J14" i="9" s="1"/>
  <c r="G15" i="9"/>
  <c r="G16" i="9"/>
  <c r="J17" i="9"/>
  <c r="I18" i="9"/>
  <c r="J18" i="9"/>
  <c r="C19" i="9"/>
  <c r="G19" i="9" s="1"/>
  <c r="D19" i="9"/>
  <c r="E19" i="9"/>
  <c r="F19" i="9"/>
  <c r="H19" i="9"/>
  <c r="I19" i="9"/>
  <c r="G20" i="9"/>
  <c r="G21" i="9"/>
  <c r="G22" i="9"/>
  <c r="C23" i="9"/>
  <c r="D23" i="9"/>
  <c r="E23" i="9"/>
  <c r="F23" i="9"/>
  <c r="H23" i="9"/>
  <c r="I23" i="9"/>
  <c r="G24" i="9"/>
  <c r="G23" i="9" s="1"/>
  <c r="G25" i="9"/>
  <c r="G26" i="9"/>
  <c r="A1" i="8"/>
  <c r="A3" i="8"/>
  <c r="E9" i="8"/>
  <c r="E20" i="8" s="1"/>
  <c r="J9" i="9" s="1"/>
  <c r="F9" i="8"/>
  <c r="F20" i="8" s="1"/>
  <c r="E14" i="8"/>
  <c r="F14" i="8"/>
  <c r="E23" i="8"/>
  <c r="E34" i="8" s="1"/>
  <c r="E38" i="8" s="1"/>
  <c r="F23" i="8"/>
  <c r="E28" i="8"/>
  <c r="F28" i="8"/>
  <c r="F34" i="8"/>
  <c r="A1" i="7"/>
  <c r="A3" i="7"/>
  <c r="E7" i="7"/>
  <c r="C9" i="7"/>
  <c r="C7" i="7" s="1"/>
  <c r="D9" i="7"/>
  <c r="D7" i="7" s="1"/>
  <c r="E9" i="7"/>
  <c r="F10" i="7"/>
  <c r="G10" i="7"/>
  <c r="F11" i="7"/>
  <c r="G11" i="7"/>
  <c r="F12" i="7"/>
  <c r="G12" i="7"/>
  <c r="F13" i="7"/>
  <c r="G13" i="7" s="1"/>
  <c r="F14" i="7"/>
  <c r="G14" i="7"/>
  <c r="F15" i="7"/>
  <c r="G15" i="7"/>
  <c r="F16" i="7"/>
  <c r="G16" i="7"/>
  <c r="C18" i="7"/>
  <c r="F18" i="7" s="1"/>
  <c r="D18" i="7"/>
  <c r="E18" i="7"/>
  <c r="F19" i="7"/>
  <c r="G19" i="7"/>
  <c r="F20" i="7"/>
  <c r="G20" i="7" s="1"/>
  <c r="F21" i="7"/>
  <c r="G21" i="7"/>
  <c r="F22" i="7"/>
  <c r="G22" i="7"/>
  <c r="F23" i="7"/>
  <c r="G23" i="7"/>
  <c r="F24" i="7"/>
  <c r="G24" i="7" s="1"/>
  <c r="F25" i="7"/>
  <c r="G25" i="7"/>
  <c r="F26" i="7"/>
  <c r="G26" i="7"/>
  <c r="F27" i="7"/>
  <c r="G27" i="7"/>
  <c r="A1" i="6"/>
  <c r="A3" i="6"/>
  <c r="C7" i="6"/>
  <c r="C35" i="6" s="1"/>
  <c r="D7" i="6"/>
  <c r="D35" i="6" s="1"/>
  <c r="D61" i="6" s="1"/>
  <c r="D64" i="6" s="1"/>
  <c r="C18" i="6"/>
  <c r="D18" i="6"/>
  <c r="C38" i="6"/>
  <c r="C46" i="6" s="1"/>
  <c r="D38" i="6"/>
  <c r="C42" i="6"/>
  <c r="D42" i="6"/>
  <c r="D46" i="6"/>
  <c r="C49" i="6"/>
  <c r="D49" i="6"/>
  <c r="C54" i="6"/>
  <c r="C59" i="6" s="1"/>
  <c r="D54" i="6"/>
  <c r="D59" i="6"/>
  <c r="E63" i="6"/>
  <c r="A1" i="5"/>
  <c r="A3" i="5"/>
  <c r="C5" i="5"/>
  <c r="B6" i="5"/>
  <c r="C6" i="5"/>
  <c r="B15" i="5"/>
  <c r="B5" i="5" s="1"/>
  <c r="C15" i="5"/>
  <c r="B27" i="5"/>
  <c r="B26" i="5" s="1"/>
  <c r="C27" i="5"/>
  <c r="C26" i="5" s="1"/>
  <c r="B37" i="5"/>
  <c r="C37" i="5"/>
  <c r="B45" i="5"/>
  <c r="B46" i="5"/>
  <c r="C46" i="5"/>
  <c r="C45" i="5" s="1"/>
  <c r="B51" i="5"/>
  <c r="C51" i="5"/>
  <c r="B58" i="5"/>
  <c r="C58" i="5"/>
  <c r="A1" i="4"/>
  <c r="A3" i="4"/>
  <c r="B6" i="4"/>
  <c r="F6" i="4"/>
  <c r="F7" i="4"/>
  <c r="F8" i="4"/>
  <c r="F9" i="4"/>
  <c r="C11" i="4"/>
  <c r="D11" i="4"/>
  <c r="F11" i="4" s="1"/>
  <c r="F12" i="4"/>
  <c r="F13" i="4"/>
  <c r="F14" i="4"/>
  <c r="F15" i="4"/>
  <c r="F16" i="4"/>
  <c r="E18" i="4"/>
  <c r="F18" i="4"/>
  <c r="F19" i="4"/>
  <c r="F20" i="4"/>
  <c r="B22" i="4"/>
  <c r="B40" i="4" s="1"/>
  <c r="C22" i="4"/>
  <c r="E22" i="4"/>
  <c r="B24" i="4"/>
  <c r="F24" i="4" s="1"/>
  <c r="F25" i="4"/>
  <c r="F26" i="4"/>
  <c r="F27" i="4"/>
  <c r="C29" i="4"/>
  <c r="D29" i="4"/>
  <c r="F29" i="4"/>
  <c r="F30" i="4"/>
  <c r="F31" i="4"/>
  <c r="F32" i="4"/>
  <c r="F33" i="4"/>
  <c r="F34" i="4"/>
  <c r="E36" i="4"/>
  <c r="F36" i="4" s="1"/>
  <c r="F37" i="4"/>
  <c r="F38" i="4"/>
  <c r="C40" i="4"/>
  <c r="E40" i="4"/>
  <c r="A1" i="3"/>
  <c r="C7" i="3"/>
  <c r="D7" i="3"/>
  <c r="C15" i="3"/>
  <c r="D15" i="3"/>
  <c r="C18" i="3"/>
  <c r="C24" i="3" s="1"/>
  <c r="C63" i="3" s="1"/>
  <c r="E63" i="3" s="1"/>
  <c r="D18" i="3"/>
  <c r="D24" i="3"/>
  <c r="D63" i="3" s="1"/>
  <c r="E64" i="3" s="1"/>
  <c r="C27" i="3"/>
  <c r="D27" i="3"/>
  <c r="C31" i="3"/>
  <c r="D31" i="3"/>
  <c r="C41" i="3"/>
  <c r="D41" i="3"/>
  <c r="C45" i="3"/>
  <c r="D45" i="3"/>
  <c r="C51" i="3"/>
  <c r="D51" i="3"/>
  <c r="C58" i="3"/>
  <c r="D58" i="3"/>
  <c r="D61" i="3" s="1"/>
  <c r="C61" i="3"/>
  <c r="A1" i="2"/>
  <c r="B8" i="2"/>
  <c r="C8" i="2"/>
  <c r="F8" i="2"/>
  <c r="G8" i="2"/>
  <c r="B16" i="2"/>
  <c r="B45" i="2" s="1"/>
  <c r="B58" i="2" s="1"/>
  <c r="H59" i="2" s="1"/>
  <c r="C16" i="2"/>
  <c r="F18" i="2"/>
  <c r="G18" i="2"/>
  <c r="F22" i="2"/>
  <c r="G22" i="2"/>
  <c r="B24" i="2"/>
  <c r="C24" i="2"/>
  <c r="F26" i="2"/>
  <c r="G26" i="2"/>
  <c r="B30" i="2"/>
  <c r="C30" i="2"/>
  <c r="F30" i="2"/>
  <c r="G30" i="2"/>
  <c r="B37" i="2"/>
  <c r="C37" i="2"/>
  <c r="F37" i="2"/>
  <c r="G37" i="2"/>
  <c r="B40" i="2"/>
  <c r="C40" i="2"/>
  <c r="C45" i="2" s="1"/>
  <c r="C58" i="2" s="1"/>
  <c r="F41" i="2"/>
  <c r="G41" i="2"/>
  <c r="G45" i="2" s="1"/>
  <c r="G56" i="2" s="1"/>
  <c r="G72" i="2" s="1"/>
  <c r="H72" i="2" s="1"/>
  <c r="F45" i="2"/>
  <c r="F56" i="2" s="1"/>
  <c r="F54" i="2"/>
  <c r="G54" i="2"/>
  <c r="B56" i="2"/>
  <c r="C56" i="2"/>
  <c r="F58" i="2"/>
  <c r="G58" i="2"/>
  <c r="F62" i="2"/>
  <c r="G62" i="2"/>
  <c r="F68" i="2"/>
  <c r="F71" i="2" s="1"/>
  <c r="G68" i="2"/>
  <c r="G71" i="2"/>
  <c r="B16" i="1"/>
  <c r="C16" i="1"/>
  <c r="F16" i="1"/>
  <c r="G16" i="1"/>
  <c r="B29" i="1"/>
  <c r="C29" i="1"/>
  <c r="C31" i="1" s="1"/>
  <c r="H51" i="1" s="1"/>
  <c r="F29" i="1"/>
  <c r="G29" i="1"/>
  <c r="G31" i="1" s="1"/>
  <c r="B31" i="1"/>
  <c r="F31" i="1"/>
  <c r="F34" i="1"/>
  <c r="G34" i="1"/>
  <c r="F38" i="1"/>
  <c r="G38" i="1"/>
  <c r="F44" i="1"/>
  <c r="F48" i="1" s="1"/>
  <c r="F50" i="1" s="1"/>
  <c r="G44" i="1"/>
  <c r="G48" i="1" s="1"/>
  <c r="G50" i="1" s="1"/>
  <c r="F72" i="2" l="1"/>
  <c r="H73" i="2" s="1"/>
  <c r="F38" i="8"/>
  <c r="G38" i="8" s="1"/>
  <c r="G8" i="9"/>
  <c r="G18" i="9" s="1"/>
  <c r="J19" i="9" s="1"/>
  <c r="C18" i="9"/>
  <c r="J20" i="9" s="1"/>
  <c r="H58" i="2"/>
  <c r="G18" i="7"/>
  <c r="H18" i="7"/>
  <c r="H50" i="1"/>
  <c r="C61" i="6"/>
  <c r="C64" i="6" s="1"/>
  <c r="E64" i="6" s="1"/>
  <c r="J10" i="9"/>
  <c r="F9" i="7"/>
  <c r="J13" i="9"/>
  <c r="K7" i="10"/>
  <c r="D22" i="4"/>
  <c r="D40" i="4" s="1"/>
  <c r="F40" i="4" s="1"/>
  <c r="G40" i="4" s="1"/>
  <c r="F7" i="7" l="1"/>
  <c r="H7" i="7" s="1"/>
  <c r="H9" i="7"/>
  <c r="G9" i="7"/>
  <c r="G7" i="7" s="1"/>
  <c r="F22" i="4"/>
  <c r="G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C63" authorId="0" shapeId="0" xr:uid="{00000000-0006-0000-0300-000001000000}">
      <text>
        <r>
          <rPr>
            <b/>
            <sz val="9"/>
            <color indexed="81"/>
            <rFont val="Tahoma"/>
            <family val="2"/>
          </rPr>
          <t>EVALUACIÓN:
VERIFICAR QUE COINCIDA EL MONTO CON LO REPORTADO EN EL FORMATO ETCA-I-01 EN EL EJERCICIO ACTUAL.</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F9" authorId="0" shapeId="0" xr:uid="{00000000-0006-0000-0700-000001000000}">
      <text>
        <r>
          <rPr>
            <b/>
            <sz val="9"/>
            <color indexed="81"/>
            <rFont val="Tahoma"/>
            <family val="2"/>
          </rPr>
          <t>Evaluación:
Verificar que coincida este monto con lo reportado en el formato ETCA-I-01 en el ejercicio actual en el mismo rubro</t>
        </r>
      </text>
    </comment>
    <comment ref="F18" authorId="0" shapeId="0" xr:uid="{00000000-0006-0000-0700-000002000000}">
      <text>
        <r>
          <rPr>
            <b/>
            <sz val="9"/>
            <color indexed="81"/>
            <rFont val="Tahoma"/>
            <family val="2"/>
          </rPr>
          <t>Evaluación:
Verificar que coincida este monto con lo reportado en el formato ETCA-I-01 en el ejercicio actual en el mismo rubro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F38" authorId="0" shapeId="0" xr:uid="{00000000-0006-0000-0800-000001000000}">
      <text>
        <r>
          <rPr>
            <b/>
            <sz val="9"/>
            <color indexed="81"/>
            <rFont val="Tahoma"/>
            <family val="2"/>
          </rPr>
          <t>Evaluación:
Verificar que coincida este monto con lo reportado en el formato ETCA-I-01 en el ejercicio actual Total de Pasivo</t>
        </r>
      </text>
    </comment>
  </commentList>
</comments>
</file>

<file path=xl/sharedStrings.xml><?xml version="1.0" encoding="utf-8"?>
<sst xmlns="http://schemas.openxmlformats.org/spreadsheetml/2006/main" count="599" uniqueCount="443">
  <si>
    <t>Celdas Protegidas</t>
  </si>
  <si>
    <t>"Bajo protesta de decir verdad declaramos que los Estados Financieros y sus Notas, son razonablemente correctos y son responsabilidad del emisor"</t>
  </si>
  <si>
    <t>Total de Pasivo y Hacienda Pública/Patrimonio</t>
  </si>
  <si>
    <t>Total Hacienda Pública/Patrimonio</t>
  </si>
  <si>
    <t>Resultado por Tenencia de Activos no Monetarios</t>
  </si>
  <si>
    <t>Resultado por Posición Monetaria</t>
  </si>
  <si>
    <t>Exceso o Insuficiencia en la Actualización de la Hacienda Pública/Patrimonio</t>
  </si>
  <si>
    <t>Rectificaciones de Resultados de Ejercicios Anteriores</t>
  </si>
  <si>
    <t>Reservas</t>
  </si>
  <si>
    <t>Revalúos</t>
  </si>
  <si>
    <t>Resultados de Ejercicios Anteriores</t>
  </si>
  <si>
    <t>Resultados del Ejercicio (Ahorro/ Desahorro)</t>
  </si>
  <si>
    <t>Hacienda Pública/Patrimonio Generado</t>
  </si>
  <si>
    <t>Actualización de la Hacienda Pública/Patrimonio</t>
  </si>
  <si>
    <t>Donaciones de Capital</t>
  </si>
  <si>
    <t>Aportaciones</t>
  </si>
  <si>
    <t>Hacienda Pública/Patrimonio Contribuido</t>
  </si>
  <si>
    <t>Hacienda Pública/Patrimonio</t>
  </si>
  <si>
    <t>Total de Pasivo</t>
  </si>
  <si>
    <t>Total de Activos</t>
  </si>
  <si>
    <t>Total de Pasivos No Circulantes</t>
  </si>
  <si>
    <t>Total de Activos No Circulantes</t>
  </si>
  <si>
    <t>Otros Activos no Circulantes</t>
  </si>
  <si>
    <t>Estimación por Pérdida o Deterioro de Activos no Circulantes</t>
  </si>
  <si>
    <t>Activos Diferidos</t>
  </si>
  <si>
    <t>Provisiones a Largo Plazo</t>
  </si>
  <si>
    <t>Depreciación, Deterioro y Amortización Acumulada de Bienes</t>
  </si>
  <si>
    <t>Fondos y Bienes de Terceros en Garantía y/o en Administración a Largo Plazo</t>
  </si>
  <si>
    <t>Activos Intangibles</t>
  </si>
  <si>
    <t>Pasivos Diferidos a Largo Plazo</t>
  </si>
  <si>
    <t>Bienes Muebles</t>
  </si>
  <si>
    <t>Deuda Pública a Largo Plazo</t>
  </si>
  <si>
    <t>Bienes Inmuebles, Infraestructura y Construcciones en Proceso</t>
  </si>
  <si>
    <t>Documentos por Pagar a Largo Plazo</t>
  </si>
  <si>
    <t>Derechos a Recibir Efectivo o Equivalentes a Largo Plazo</t>
  </si>
  <si>
    <t>Cuentas por Pagar a Largo Plazo</t>
  </si>
  <si>
    <t>Inversiones Financieras a Largo Plazo</t>
  </si>
  <si>
    <t>Pasivo No Circulante</t>
  </si>
  <si>
    <t>Activo No Circulante</t>
  </si>
  <si>
    <t xml:space="preserve">     Total de Pasivos Circulantes</t>
  </si>
  <si>
    <t xml:space="preserve">     Total de Activos Circulantes</t>
  </si>
  <si>
    <t>Otros Pasivos a Corto Plazo</t>
  </si>
  <si>
    <t>Provisiones a Corto Plazo</t>
  </si>
  <si>
    <t>Otros Activos Circulantes</t>
  </si>
  <si>
    <t>Fondos y Bienes de Terceros en Garantía y/o Administración a Corto Plazo</t>
  </si>
  <si>
    <t>Estimación por Pérdida o Deterioro de Activos Circulantes</t>
  </si>
  <si>
    <t>Pasivos Diferidos a Corto Plazo</t>
  </si>
  <si>
    <t>Almacenes</t>
  </si>
  <si>
    <t>Títulos y Valores a Corto Plazo</t>
  </si>
  <si>
    <t>Inventarios</t>
  </si>
  <si>
    <t>Porción a Corto Plazo de la Deuda Pública a Largo Plazo</t>
  </si>
  <si>
    <t>Derechos a Recibir Bienes o Servicios</t>
  </si>
  <si>
    <t>Documentos por Pagar a Corto Plazo</t>
  </si>
  <si>
    <t>Derechos a Recibir Efectivo o Equivalentes</t>
  </si>
  <si>
    <t>Cuentas por Pagar a Corto Plazo</t>
  </si>
  <si>
    <t>Efectivo y Equivalentes</t>
  </si>
  <si>
    <t>Pasivo Circulante</t>
  </si>
  <si>
    <t>Activo Circulante</t>
  </si>
  <si>
    <t>PASIVO</t>
  </si>
  <si>
    <t>ACTIVO</t>
  </si>
  <si>
    <t>Al 30 de Junio de 2020</t>
  </si>
  <si>
    <t>Estado de Situación Financiera</t>
  </si>
  <si>
    <t xml:space="preserve">Comision Estatal del Agua  </t>
  </si>
  <si>
    <t>IV. Total del Pasivo y Hacienda Pública/Patrimonio (IV =II+III)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</si>
  <si>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</si>
  <si>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</si>
  <si>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</si>
  <si>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</si>
  <si>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</si>
  <si>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</si>
  <si>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</si>
  <si>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</si>
  <si>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</si>
  <si>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</si>
  <si>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</si>
  <si>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</si>
  <si>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</si>
  <si>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=a +b+c)</t>
  </si>
  <si>
    <t>I. Total del Activo (I = IA + IB)</t>
  </si>
  <si>
    <t>HACIENDA PÚBLICA/PATRIMONIO</t>
  </si>
  <si>
    <t>II. Total del Pasivo (II = IIA + IIB)</t>
  </si>
  <si>
    <t>IB. Total de Activos No Circulantes (IB = a + b + c + d + e + f + g + h + i)</t>
  </si>
  <si>
    <t>i. Otros Activos no Circulantes</t>
  </si>
  <si>
    <t>IIB. Total de Pasivos No Circulantes (IIB=a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</si>
  <si>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</si>
  <si>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</si>
  <si>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</si>
  <si>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</si>
  <si>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</si>
  <si>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</si>
  <si>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</si>
  <si>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</si>
  <si>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</si>
  <si>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</si>
  <si>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</si>
  <si>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</si>
  <si>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</si>
  <si>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</si>
  <si>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+b +c +d +e +f +g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</si>
  <si>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</si>
  <si>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</si>
  <si>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</si>
  <si>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</si>
  <si>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</si>
  <si>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</si>
  <si>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</si>
  <si>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</si>
  <si>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</si>
  <si>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</si>
  <si>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</si>
  <si>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</si>
  <si>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</si>
  <si>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</si>
  <si>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</si>
  <si>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</si>
  <si>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</si>
  <si>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</si>
  <si>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</si>
  <si>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</si>
  <si>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</si>
  <si>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</si>
  <si>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</si>
  <si>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</si>
  <si>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</si>
  <si>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</si>
  <si>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</si>
  <si>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</si>
  <si>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</si>
  <si>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</si>
  <si>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</si>
  <si>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</si>
  <si>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</si>
  <si>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</si>
  <si>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</si>
  <si>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</si>
  <si>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</si>
  <si>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</si>
  <si>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</si>
  <si>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</si>
  <si>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</si>
  <si>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</si>
  <si>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</si>
  <si>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</si>
  <si>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</si>
  <si>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</si>
  <si>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</si>
  <si>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</si>
  <si>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</si>
  <si>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</si>
  <si>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</si>
  <si>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</si>
  <si>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</si>
  <si>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</si>
  <si>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</si>
  <si>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</si>
  <si>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</si>
  <si>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</si>
  <si>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</si>
  <si>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</si>
  <si>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</si>
  <si>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</si>
  <si>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</si>
  <si>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</si>
  <si>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</si>
  <si>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</si>
  <si>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</si>
  <si>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</si>
  <si>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</si>
  <si>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</si>
  <si>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</si>
  <si>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</si>
  <si>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</si>
  <si>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</si>
  <si>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</si>
  <si>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2019</t>
  </si>
  <si>
    <t>Concepto (c)</t>
  </si>
  <si>
    <t>(PESOS)</t>
  </si>
  <si>
    <t>Al 31 de Diciembre de 2019 y al 30 de Junio de 2020 (b)</t>
  </si>
  <si>
    <t>Estado de Situación Financiera - Detallado - LDF</t>
  </si>
  <si>
    <t xml:space="preserve"> </t>
  </si>
  <si>
    <t>Bajo protesta de decir verdad declaramos que los Estados Financieros y sus Notas, son razonablemente correctos y son responsabilidad del emisor</t>
  </si>
  <si>
    <t>Resultados del Ejercicio (Ahorro/Desahorro)</t>
  </si>
  <si>
    <t>Total de Gastos y Otras Pérdidas</t>
  </si>
  <si>
    <t>Inversión Pública no Capitalizable</t>
  </si>
  <si>
    <t>Inversión Pública</t>
  </si>
  <si>
    <t>Otros Gastos</t>
  </si>
  <si>
    <t>Aumento por Insuficiencia de Provisiones</t>
  </si>
  <si>
    <t>Aumento por Insuficiencia de Estimaciones por Pérdida o Deterioro u Obsolescencia</t>
  </si>
  <si>
    <t>Disminución de Inventarios</t>
  </si>
  <si>
    <t>Provisiones</t>
  </si>
  <si>
    <t>Estimaciones, Depreciaciones, Deterioros, Obsolescencia y Amortizaciones</t>
  </si>
  <si>
    <t>Otros Gastos y Pérdidas Extraordinarias</t>
  </si>
  <si>
    <t>Apoyos Financieros</t>
  </si>
  <si>
    <t>Costo por Coberturas</t>
  </si>
  <si>
    <t>Gastos de la Deuda Pública</t>
  </si>
  <si>
    <t>Comisiones de la Deuda Pública</t>
  </si>
  <si>
    <t>Intereses de la Deuda Pública</t>
  </si>
  <si>
    <t>Intereses, Comisiones y Otros Gastos de la Deuda Pública</t>
  </si>
  <si>
    <t>Convenios</t>
  </si>
  <si>
    <t>Participaciones</t>
  </si>
  <si>
    <t xml:space="preserve">Participaciones y Aportaciones </t>
  </si>
  <si>
    <t>Transferencias al Exterior</t>
  </si>
  <si>
    <t>Donativos</t>
  </si>
  <si>
    <t>Transferencias a la Seguridad Social</t>
  </si>
  <si>
    <t>Transferencias a Fideicomisos, Mandatos y Contratos Análogos</t>
  </si>
  <si>
    <t>Pensiones y Jubilaciones</t>
  </si>
  <si>
    <t>Ayudas Sociales</t>
  </si>
  <si>
    <t>Subsidios y Subvenciones</t>
  </si>
  <si>
    <t>Transferencias al Resto del Sector Público</t>
  </si>
  <si>
    <t>Transferencias Internas y Asignaciones al Sector Público</t>
  </si>
  <si>
    <t>Transferencias, Asignaciones, Subsidios y Otras Ayudas</t>
  </si>
  <si>
    <t>Servicios Generales</t>
  </si>
  <si>
    <t>Materiales y Suministros</t>
  </si>
  <si>
    <t>Servicios Personales</t>
  </si>
  <si>
    <t>Gastos de Funcionamiento</t>
  </si>
  <si>
    <t>GASTOS Y OTRAS PÉRDIDAS</t>
  </si>
  <si>
    <t>Total de Ingresos y Otros Beneficios</t>
  </si>
  <si>
    <t>Otros Ingresos y Beneficios Varios</t>
  </si>
  <si>
    <t>Disminución del Exceso de Provisiones</t>
  </si>
  <si>
    <t>Disminución del Exceso de Estimaciones por Pérdida o Deterioro u Obsolescencia</t>
  </si>
  <si>
    <t>Incremento por Variación de Inventarios</t>
  </si>
  <si>
    <t>Ingresos Financieros</t>
  </si>
  <si>
    <t>Otros Ingresos y Beneficios</t>
  </si>
  <si>
    <t>Transferencias, Asignaciones, Subsidios y Subvenciones, y Pensiones y Jubilaciones</t>
  </si>
  <si>
    <t xml:space="preserve">Participaciones, Aportaciones, Convenios, Incentivos Derivados de la Colaboración Fiscal y Fondos Distintos de Aportaciones </t>
  </si>
  <si>
    <t xml:space="preserve">Participaciones, Aportaciones, Convenios, Incentivos Derivados de la Colaboración Fiscal, Fondos Distintos de Aportaciones, Transferencias, Asignaciones, Subsidios y Subvenciones, y Pensiones y Juvilaciones </t>
  </si>
  <si>
    <t>Ingresos por Venta de Bienes y Prestación de Servicios</t>
  </si>
  <si>
    <t xml:space="preserve">Aprovechamientos </t>
  </si>
  <si>
    <t xml:space="preserve">Productos </t>
  </si>
  <si>
    <t>Derechos</t>
  </si>
  <si>
    <t xml:space="preserve">Contribuciones de Mejoras </t>
  </si>
  <si>
    <t>Cuotas y Aportaciones de Seguridad Social</t>
  </si>
  <si>
    <t>Impuestos</t>
  </si>
  <si>
    <t>Ingresos de  Gestión</t>
  </si>
  <si>
    <t>INGRESOS Y OTROS BENEFICIOS</t>
  </si>
  <si>
    <t xml:space="preserve">                                                                    </t>
  </si>
  <si>
    <t>Del 01 de Enero al 30 de Junio de 2020</t>
  </si>
  <si>
    <t>Estado de Actividades</t>
  </si>
  <si>
    <t>Hacienda Pública / Patrimonio Neto Final de 2020</t>
  </si>
  <si>
    <t>Cambios en el Exceso o Insuficiencia en la Actualización de la Hacienda Pública / Patrimonio Neto de 2020</t>
  </si>
  <si>
    <t>Variaciones de la Hacienda Pública / Patrimonio Generado Neto de 2020</t>
  </si>
  <si>
    <t>Cambios en la Hacienda Pública / Patrimonio Contribuido Neto de 2020</t>
  </si>
  <si>
    <t>Hacienda Pública / Patrimonio Neto Final de 2019</t>
  </si>
  <si>
    <t>Exceso o Insuficiencia en la Actualización de la Hacienda Pública / Patrimonio Neto de 2019</t>
  </si>
  <si>
    <t>Hacienda Pública / Patrimonio Generado Neto de 2019</t>
  </si>
  <si>
    <t>Hacienda Pública / Patrimonio Contribuido Neto de 2019</t>
  </si>
  <si>
    <t>Total</t>
  </si>
  <si>
    <t>Exceso o Insuficiencia en la Actualización de la Hacienda Pública / Patrimonio</t>
  </si>
  <si>
    <t>Hacienda Pública / Patrimonio Generado del Ejercicio</t>
  </si>
  <si>
    <t>Hacienda Pública / Patrimonio Generado de Ejercicios Anteriores</t>
  </si>
  <si>
    <t>Hacienda Pública / Patrimonio Contribuido</t>
  </si>
  <si>
    <t>Concepto</t>
  </si>
  <si>
    <t>Estado de Variación en la Hacienda Pública</t>
  </si>
  <si>
    <t>Excesos o Insuficiencia en la Actualización de la Hacienda Pública/Patrimonio</t>
  </si>
  <si>
    <t>HACIENDA PUBLICA/PATRIMONIO</t>
  </si>
  <si>
    <t>Pasivo</t>
  </si>
  <si>
    <t>Inventario</t>
  </si>
  <si>
    <t>Activo</t>
  </si>
  <si>
    <t>Aplicación</t>
  </si>
  <si>
    <t>Origen</t>
  </si>
  <si>
    <t>Estado de Cambios en la Situación Financiera</t>
  </si>
  <si>
    <t>Efectivo y Equivalentes al Efectivo al Final del Ejercicio</t>
  </si>
  <si>
    <t>Efectivo y Equivalentes al Efectivo al Inicio del Ejercicio</t>
  </si>
  <si>
    <t xml:space="preserve">Incremento/Disminución Neta en el Efectivo y Equivalentes al Efectivo </t>
  </si>
  <si>
    <t>Flujos netos de Efectivo por Actividades de Financiamiento</t>
  </si>
  <si>
    <t>Otras Aplicaciones de Financiamiento</t>
  </si>
  <si>
    <t xml:space="preserve">     Externo</t>
  </si>
  <si>
    <t xml:space="preserve">     Interno</t>
  </si>
  <si>
    <t>Servicios de la Deuda</t>
  </si>
  <si>
    <t>Otros Orígenes de Financiamiento</t>
  </si>
  <si>
    <t>Endeudamiento Neto</t>
  </si>
  <si>
    <t>Flujo de Efectivo de las Actividades de Financiamiento</t>
  </si>
  <si>
    <t>Flujos Netos de Efectivo por Actividades de Inversión</t>
  </si>
  <si>
    <t>Otras Aplicaciones de Inversión</t>
  </si>
  <si>
    <t>Otros Orígenes de Inversión</t>
  </si>
  <si>
    <t xml:space="preserve">Flujos de Efectivo de las Actividades de Inversión </t>
  </si>
  <si>
    <t>Flujos Netos de Efectivo por Actividades de Operación</t>
  </si>
  <si>
    <t>Otras Aplicaciones de Operación</t>
  </si>
  <si>
    <t xml:space="preserve">Participaciones </t>
  </si>
  <si>
    <t xml:space="preserve">Subsidios y Subvenciones </t>
  </si>
  <si>
    <t>Transferencias al resto del Sector Público</t>
  </si>
  <si>
    <t>Otros Orígenes de Operación</t>
  </si>
  <si>
    <t xml:space="preserve">Transferencias, Asignaciones, Subsidios y Subvenciones, y Pensiones y Jubilaciones </t>
  </si>
  <si>
    <t xml:space="preserve">Participaciones,  Aportaciones, Convenios, Incentivos Derivados de la Colaboracion Fiscal y Fondos Distintos de Aportaciones </t>
  </si>
  <si>
    <t>Productos</t>
  </si>
  <si>
    <t>Contribuciones de mejoras</t>
  </si>
  <si>
    <t xml:space="preserve">Flujos de Efectivo de las Actividades de Operación </t>
  </si>
  <si>
    <t xml:space="preserve">                                                        </t>
  </si>
  <si>
    <t>Estado de Flujos de Efectivo</t>
  </si>
  <si>
    <t>Variación del Periodo
(4-1)</t>
  </si>
  <si>
    <t>Saldo
Final
4 (1+2-3)</t>
  </si>
  <si>
    <t>Abonos del Periodo
3</t>
  </si>
  <si>
    <t>Cargos del Periodo
2</t>
  </si>
  <si>
    <t>Saldo
Inicial
1</t>
  </si>
  <si>
    <t xml:space="preserve">       </t>
  </si>
  <si>
    <t>Estado Analítico del Activo</t>
  </si>
  <si>
    <t>Total Deuda y Otros Pasivos</t>
  </si>
  <si>
    <t>Varios</t>
  </si>
  <si>
    <t>pesos</t>
  </si>
  <si>
    <t>Otros Pasivos</t>
  </si>
  <si>
    <t>Subtotal Lago Plazo</t>
  </si>
  <si>
    <t>Arrendamientos Financieros</t>
  </si>
  <si>
    <t>Títulos y Valores</t>
  </si>
  <si>
    <t>Deuda Bilateral</t>
  </si>
  <si>
    <t>Organismos Financieros Internacionales</t>
  </si>
  <si>
    <t>Deuda Externa</t>
  </si>
  <si>
    <t>Banco Bajio</t>
  </si>
  <si>
    <t>Pesos</t>
  </si>
  <si>
    <t>Instituciones de Crédito</t>
  </si>
  <si>
    <t>Deuda Interna</t>
  </si>
  <si>
    <t>Largo Plazo</t>
  </si>
  <si>
    <t>Subtotal Corto Plazo</t>
  </si>
  <si>
    <t>Corto Plazo</t>
  </si>
  <si>
    <t>DEUDA PÚBLICA</t>
  </si>
  <si>
    <t>SALDO FINAL DEL PERIODO</t>
  </si>
  <si>
    <t>SALDO INICIAL DEL PERIODO</t>
  </si>
  <si>
    <t>INSTITUCIÓN O PAÍS ACREEDOR</t>
  </si>
  <si>
    <t>MONEDA DE CONTRATACIÓN</t>
  </si>
  <si>
    <t>DENOMINACIÓN DE LAS DEUDAS</t>
  </si>
  <si>
    <t xml:space="preserve">     </t>
  </si>
  <si>
    <t>Estado Analítico de la Deuda y Otros Pasivos</t>
  </si>
  <si>
    <t>C. Crédito XX</t>
  </si>
  <si>
    <t>B. Crédito 2</t>
  </si>
  <si>
    <t>A. Crédito 1</t>
  </si>
  <si>
    <t>6. Obligaciones a Corto Plazo (Informativo)</t>
  </si>
  <si>
    <t>(m)</t>
  </si>
  <si>
    <t>(p)</t>
  </si>
  <si>
    <t>(n)</t>
  </si>
  <si>
    <t>Pactado</t>
  </si>
  <si>
    <t>Contratado (l)</t>
  </si>
  <si>
    <t>Tasa Efectiva</t>
  </si>
  <si>
    <t>Comisiones y Costos Relacionados (o)</t>
  </si>
  <si>
    <t>Tasa de Interés</t>
  </si>
  <si>
    <t>Plazo</t>
  </si>
  <si>
    <t>Monto</t>
  </si>
  <si>
    <t>Obligaciones a Corto Plazo (k)</t>
  </si>
  <si>
    <t>Se refiere al valor del Bono Cupón Cero que respalda el pago de los créditos asociados al mismo (Activo).</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</si>
  <si>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</si>
  <si>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C. Instrumento Bono Cupón Cero XX</t>
  </si>
  <si>
    <t>B. Instrumento Bono Cupón Cero 2</t>
  </si>
  <si>
    <t>A. Instrumento Bono Cupón Cero 1</t>
  </si>
  <si>
    <t>5. Valor de Instrumentos Bono Cupón Cero 2 (Informativo)</t>
  </si>
  <si>
    <t>C. Deuda Contingente XX</t>
  </si>
  <si>
    <t>B. Deuda Contingente 2</t>
  </si>
  <si>
    <t>A. Deuda Contingente 1</t>
  </si>
  <si>
    <t>4. Deuda Contingente 1 (informativo)</t>
  </si>
  <si>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</si>
  <si>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</si>
  <si>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</si>
  <si>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</si>
  <si>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</si>
  <si>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</si>
  <si>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</si>
  <si>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</si>
  <si>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</si>
  <si>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</si>
  <si>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</si>
  <si>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h=d+e-f+g</t>
  </si>
  <si>
    <t>al 31 de diciembre de 2019(d)</t>
  </si>
  <si>
    <t>Pago de Comisiones y demás costos asociados durante el Periodo (j)</t>
  </si>
  <si>
    <t>Pago de Intereses del Periodo (i)</t>
  </si>
  <si>
    <t>Saldo Final del Periodo (h)</t>
  </si>
  <si>
    <t>Revaluaciones, Reclasificaciones y Otros Ajustes (g)</t>
  </si>
  <si>
    <t>Amortizaciones del Periodo (f)</t>
  </si>
  <si>
    <t>Disposiciones del Periodo (e)</t>
  </si>
  <si>
    <t>Saldo</t>
  </si>
  <si>
    <t>Denominación de la Deuda Pública y Otros Pasivos (c)</t>
  </si>
  <si>
    <t>Informe Analítico de la Deuda Pública y Otros Pasivos - LDF</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</si>
  <si>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</si>
  <si>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</si>
  <si>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</si>
  <si>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</si>
  <si>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</si>
  <si>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</si>
  <si>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</si>
  <si>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</si>
  <si>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</si>
  <si>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</si>
  <si>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</si>
  <si>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XXXXXX de 2020 (m = g – l)</t>
  </si>
  <si>
    <t>Monto pagado de la inversión actualizado al XX de XXXXXX de 2020 (l)</t>
  </si>
  <si>
    <t>Monto pagado de la inversión al XX de XXXXXX de 2020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</si>
  <si>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</si>
  <si>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</si>
  <si>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</si>
  <si>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</si>
  <si>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</si>
  <si>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</si>
  <si>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</si>
  <si>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</si>
  <si>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</si>
  <si>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5.- Derivado de los asuntos laborales en contra de esta Entidad, salvo error u omisión de carácter aritmético se asciende aproximadamente a un monto de $16,591,056.38</t>
  </si>
  <si>
    <t>4.-Se tiene un pasivo contingente derivado de los juicios de amparo promovidos por 4 asociaciones civiles de producción agrícola, que pertenecen al distrito de Riego 041 del Rio Yaqui, en contra del Fondo de Operación de Obras Sonora SI (FOOSSI) y la Comisión Estatal del Agua  (CEA), reclamando el proceso de licitación mediante el cual, se licito el proyecto y construcción del acueducto denominado “independencia” y en contra  de las asignaciones de agua que entregó la Comisión Nacional del Agua  a CEA. A la fecha  del presente informe, aun no se concluyen los juicios antes mencionados, por lo que el resultado final de los litigios actualmente no puede ser determinado; sin embargo, los abogados  a cargo de estos asuntos, consideran que el resultado final de los juicios será favorable para CEA Y FOOSSI. En lo que respecta a este juicio de amparo, no se puede cuantificar la contingencia debido a que no existe una reparacion economica dentro del juicio, ya que este tipo se refiere solo a un acto de autoridad.</t>
  </si>
  <si>
    <t xml:space="preserve">3.-Se tiene responsabilidad contingente por diversos juicios pendientes en contra de la entidad, como son: agrario, de amparo, juicio especial de desahucio, así como por asuntos laborales interpuestos en contra de las Unidades de la Comisión, a la fecha lo que se puede cuantificar con aproximación es por un monto de $11,395,763.96 cabe mencionar que dentro de estos juicios laborales existen unos que son por nivelacion de pensión y no se puede determinar el monto de los mismos ni aproximadamente, que en caso de fallarse en su contra, pudieran tener un impacto en las finanzas de la entidad. En el caso de juicios de amparos, desahucio, no es posible determinar un monto ya que solo se refieren a acto de autoridad. </t>
  </si>
  <si>
    <t xml:space="preserve">2.- Existe un pasivo contingente derivado de las pensiones y jubilaciones a que tiene derecho el personal de la Comisión, conforme a lo dispuesto en el artículo 116 de la Ley del Instituto de Seguridad  y Servicios Sociales de los Trabajadores del Estado de Sonora (ley del ISSSTESON). Respecto a este pasivo contingente no es posible determinar un importe por estos conceptos, debido a que la entidad solo entera las aportaciones de acuerdo a los porcentajes establecidos por la Ley correspondiente. </t>
  </si>
  <si>
    <t>1.- Se tiene un pasivo contingente derivado de las obligaciones laborales a que se encuentra sujeta esta Comisión, de acuerdo con las disposiciones contenidas en la Ley Federal del Trabajo y la Ley 40 de Servicio Civil para el Estado de Sonora. A la fecha se tiene registrada una provision por un monto $ 56,896,208 que fue deteminada por un despacho competente para realizar esta provisión</t>
  </si>
  <si>
    <t>A Largo Plazo</t>
  </si>
  <si>
    <t xml:space="preserve">          (PESOS)</t>
  </si>
  <si>
    <t>Al 30 de junio del 2020</t>
  </si>
  <si>
    <t>Informe sobre Pasivos Contingentes</t>
  </si>
  <si>
    <t>Sistema Estatal de Evaluación</t>
  </si>
  <si>
    <t>Responsabilidad Sobre la Presentación Razonable de los Estados Financieros.</t>
  </si>
  <si>
    <t>17.</t>
  </si>
  <si>
    <t>Partes Relacionadas.</t>
  </si>
  <si>
    <t>16.</t>
  </si>
  <si>
    <t>Eventos Posteriores al Cierre.</t>
  </si>
  <si>
    <t>15.</t>
  </si>
  <si>
    <t>Información por Segmentos.</t>
  </si>
  <si>
    <t>14.</t>
  </si>
  <si>
    <t>Proceso de Mejora.</t>
  </si>
  <si>
    <t>13.</t>
  </si>
  <si>
    <t>Calificaciones otorgadas.</t>
  </si>
  <si>
    <t>12.</t>
  </si>
  <si>
    <t>Información sobre la Deuda y el Reporte Analítico de la Deuda.</t>
  </si>
  <si>
    <t>11.</t>
  </si>
  <si>
    <t>Reporte de la Recaudación.</t>
  </si>
  <si>
    <t>10.</t>
  </si>
  <si>
    <t>Fideicomisos, Mandatos y Análogos.</t>
  </si>
  <si>
    <t>9.</t>
  </si>
  <si>
    <t>Reporte Analítico del Activo.</t>
  </si>
  <si>
    <t>8.</t>
  </si>
  <si>
    <t>Posición en Moneda Estranjera y Protección por Riesgo Cambiario.</t>
  </si>
  <si>
    <t>7.</t>
  </si>
  <si>
    <t>Políticas de Contabilidad Significativas.</t>
  </si>
  <si>
    <t>6.</t>
  </si>
  <si>
    <t>Bases de Preparación de los Estados Financieros.</t>
  </si>
  <si>
    <t>5.</t>
  </si>
  <si>
    <t>Organización y Objeto Social.</t>
  </si>
  <si>
    <t>4.</t>
  </si>
  <si>
    <t>Autorización e Historia.</t>
  </si>
  <si>
    <t>3.</t>
  </si>
  <si>
    <t>Panorama Económico y Financiero.</t>
  </si>
  <si>
    <t>2.</t>
  </si>
  <si>
    <t>Introducción.</t>
  </si>
  <si>
    <t>1.</t>
  </si>
  <si>
    <t>Incluir los 17 puntos señalados</t>
  </si>
  <si>
    <t>NOTAS DE GESTION ADMINISTRATIVA:</t>
  </si>
  <si>
    <t>NOTAS DE MEMORIA: Cuentas de Orden</t>
  </si>
  <si>
    <t>NOTAS DE DESGLOSE</t>
  </si>
  <si>
    <t>Se deberá cumplir con lo siguiente:</t>
  </si>
  <si>
    <r>
      <t xml:space="preserve">        NOTAS A LOS ESTADOS FINANCIEROS       </t>
    </r>
    <r>
      <rPr>
        <b/>
        <sz val="14"/>
        <color theme="1"/>
        <rFont val="Arial Narrow"/>
        <family val="2"/>
      </rPr>
      <t xml:space="preserve">                                                                                                                         Ver Guía de Elaboración             </t>
    </r>
  </si>
  <si>
    <t xml:space="preserve">                                                                                                                     </t>
  </si>
  <si>
    <t>Notas a los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</si>
</sst>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color theme="0"/>
      <name val="Arial Narrow"/>
      <family val="2"/>
    </font>
    <font>
      <sz val="10"/>
      <color theme="1"/>
      <name val="Arial Narrow"/>
      <family val="2"/>
    </font>
    <font>
      <b/>
      <i/>
      <sz val="10"/>
      <color theme="1"/>
      <name val="Arial Narrow"/>
      <family val="2"/>
    </font>
    <font>
      <b/>
      <i/>
      <sz val="11"/>
      <color theme="1"/>
      <name val="Arial Narrow"/>
      <family val="2"/>
    </font>
    <font>
      <sz val="11"/>
      <color rgb="FF000000"/>
      <name val="Arial Narrow"/>
      <family val="2"/>
    </font>
    <font>
      <i/>
      <sz val="11"/>
      <color theme="1"/>
      <name val="Arial Narrow"/>
      <family val="2"/>
    </font>
    <font>
      <b/>
      <sz val="10"/>
      <color theme="1"/>
      <name val="Arial Narrow"/>
      <family val="2"/>
    </font>
    <font>
      <i/>
      <sz val="10"/>
      <color theme="1"/>
      <name val="Arial Narrow"/>
      <family val="2"/>
    </font>
    <font>
      <sz val="10"/>
      <color rgb="FF000000"/>
      <name val="Arial Narrow"/>
      <family val="2"/>
    </font>
    <font>
      <b/>
      <u/>
      <sz val="11"/>
      <color rgb="FF000000"/>
      <name val="Arial Narrow"/>
      <family val="2"/>
    </font>
    <font>
      <b/>
      <sz val="12"/>
      <color theme="1"/>
      <name val="Arial Narrow"/>
      <family val="2"/>
    </font>
    <font>
      <b/>
      <sz val="8"/>
      <color theme="1"/>
      <name val="Arial Narrow"/>
      <family val="2"/>
    </font>
    <font>
      <sz val="8"/>
      <color theme="1"/>
      <name val="Arial Narrow"/>
      <family val="2"/>
    </font>
    <font>
      <b/>
      <i/>
      <sz val="8"/>
      <color theme="1"/>
      <name val="Arial Narrow"/>
      <family val="2"/>
    </font>
    <font>
      <b/>
      <sz val="6"/>
      <color theme="1"/>
      <name val="Arial Narrow"/>
      <family val="2"/>
    </font>
    <font>
      <sz val="12"/>
      <color theme="1"/>
      <name val="Arial Narrow"/>
      <family val="2"/>
    </font>
    <font>
      <b/>
      <sz val="12"/>
      <color theme="0"/>
      <name val="Arial Narrow"/>
      <family val="2"/>
    </font>
    <font>
      <b/>
      <sz val="11"/>
      <color theme="0"/>
      <name val="Arial Narrow"/>
      <family val="2"/>
    </font>
    <font>
      <b/>
      <sz val="16"/>
      <color theme="0"/>
      <name val="Arial Narrow"/>
      <family val="2"/>
    </font>
    <font>
      <b/>
      <sz val="11"/>
      <color rgb="FF000000"/>
      <name val="Arial Narrow"/>
      <family val="2"/>
    </font>
    <font>
      <b/>
      <sz val="9"/>
      <color theme="1"/>
      <name val="Arial Narrow"/>
      <family val="2"/>
    </font>
    <font>
      <b/>
      <sz val="9"/>
      <color indexed="81"/>
      <name val="Tahoma"/>
      <family val="2"/>
    </font>
    <font>
      <sz val="9"/>
      <color indexed="81"/>
      <name val="Tahoma"/>
      <family val="2"/>
    </font>
    <font>
      <b/>
      <sz val="7"/>
      <color theme="1"/>
      <name val="Arial"/>
      <family val="2"/>
    </font>
    <font>
      <b/>
      <sz val="6"/>
      <color theme="1"/>
      <name val="Arial"/>
      <family val="2"/>
    </font>
    <font>
      <b/>
      <sz val="8"/>
      <color theme="1"/>
      <name val="Arial"/>
      <family val="2"/>
    </font>
    <font>
      <sz val="6"/>
      <color theme="1"/>
      <name val="Arial"/>
      <family val="2"/>
    </font>
    <font>
      <sz val="8"/>
      <color theme="1"/>
      <name val="Arial"/>
      <family val="2"/>
    </font>
    <font>
      <b/>
      <sz val="10"/>
      <color theme="1"/>
      <name val="Arial"/>
      <family val="2"/>
    </font>
    <font>
      <sz val="9"/>
      <color theme="1"/>
      <name val="Arial Narrow"/>
      <family val="2"/>
    </font>
    <font>
      <b/>
      <sz val="10"/>
      <color theme="0"/>
      <name val="Arial Narrow"/>
      <family val="2"/>
    </font>
    <font>
      <b/>
      <sz val="8"/>
      <color theme="0"/>
      <name val="Arial Narrow"/>
      <family val="2"/>
    </font>
    <font>
      <sz val="6"/>
      <color theme="1"/>
      <name val="Arial Narrow"/>
      <family val="2"/>
    </font>
    <font>
      <sz val="7"/>
      <color theme="1"/>
      <name val="Arial Narrow"/>
      <family val="2"/>
    </font>
    <font>
      <b/>
      <u/>
      <sz val="10"/>
      <color theme="1"/>
      <name val="Arial Narrow"/>
      <family val="2"/>
    </font>
    <font>
      <b/>
      <i/>
      <sz val="10"/>
      <color rgb="FF000000"/>
      <name val="Arial Narrow"/>
      <family val="2"/>
    </font>
    <font>
      <b/>
      <sz val="10"/>
      <color rgb="FF000000"/>
      <name val="Arial Narrow"/>
      <family val="2"/>
    </font>
    <font>
      <b/>
      <i/>
      <sz val="11"/>
      <color rgb="FF000000"/>
      <name val="Arial Narrow"/>
      <family val="2"/>
    </font>
    <font>
      <b/>
      <sz val="14"/>
      <color theme="0"/>
      <name val="Arial Narrow"/>
      <family val="2"/>
    </font>
    <font>
      <sz val="7.5"/>
      <color theme="1"/>
      <name val="Arial Narrow"/>
      <family val="2"/>
    </font>
    <font>
      <sz val="7.5"/>
      <color theme="1"/>
      <name val="Arial"/>
      <family val="2"/>
    </font>
    <font>
      <b/>
      <sz val="7.5"/>
      <color theme="1"/>
      <name val="Arial"/>
      <family val="2"/>
    </font>
    <font>
      <sz val="7.5"/>
      <color theme="1"/>
      <name val="Calibri"/>
      <family val="2"/>
      <scheme val="minor"/>
    </font>
    <font>
      <sz val="7"/>
      <color theme="1"/>
      <name val="Arial"/>
      <family val="2"/>
    </font>
    <font>
      <b/>
      <i/>
      <sz val="7.5"/>
      <color theme="1"/>
      <name val="Arial Narrow"/>
      <family val="2"/>
    </font>
    <font>
      <b/>
      <sz val="7.5"/>
      <color theme="1"/>
      <name val="Arial Narrow"/>
      <family val="2"/>
    </font>
    <font>
      <b/>
      <sz val="8"/>
      <name val="Arial Narrow"/>
      <family val="2"/>
    </font>
    <font>
      <b/>
      <sz val="14"/>
      <color theme="1"/>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FBFBF"/>
        <bgColor indexed="64"/>
      </patternFill>
    </fill>
    <fill>
      <patternFill patternType="solid">
        <fgColor rgb="FFFFFFFF"/>
        <bgColor indexed="64"/>
      </patternFill>
    </fill>
    <fill>
      <patternFill patternType="solid">
        <fgColor rgb="FFD9D9D9"/>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06">
    <xf numFmtId="0" fontId="0" fillId="0" borderId="0" xfId="0"/>
    <xf numFmtId="0" fontId="3" fillId="0" borderId="0" xfId="0" applyFont="1" applyProtection="1">
      <protection locked="0"/>
    </xf>
    <xf numFmtId="0" fontId="4" fillId="0" borderId="0" xfId="0" applyFont="1" applyProtection="1">
      <protection locked="0"/>
    </xf>
    <xf numFmtId="0" fontId="3" fillId="2" borderId="0" xfId="0" applyFont="1" applyFill="1" applyProtection="1">
      <protection locked="0"/>
    </xf>
    <xf numFmtId="0" fontId="5" fillId="0" borderId="0" xfId="0" applyFont="1" applyAlignment="1">
      <alignment wrapText="1"/>
    </xf>
    <xf numFmtId="0" fontId="6" fillId="0" borderId="0" xfId="0" applyFont="1" applyProtection="1">
      <protection locked="0"/>
    </xf>
    <xf numFmtId="43" fontId="6" fillId="0" borderId="0" xfId="0" applyNumberFormat="1" applyFont="1" applyProtection="1">
      <protection locked="0"/>
    </xf>
    <xf numFmtId="0" fontId="6" fillId="0" borderId="1" xfId="0" applyFont="1" applyBorder="1" applyProtection="1">
      <protection locked="0"/>
    </xf>
    <xf numFmtId="0" fontId="6" fillId="0" borderId="2" xfId="0" applyFont="1" applyBorder="1" applyProtection="1">
      <protection locked="0"/>
    </xf>
    <xf numFmtId="0" fontId="3" fillId="0" borderId="2" xfId="0" applyFont="1" applyBorder="1" applyProtection="1">
      <protection locked="0"/>
    </xf>
    <xf numFmtId="43" fontId="6" fillId="0" borderId="2" xfId="0" applyNumberFormat="1" applyFont="1" applyBorder="1" applyProtection="1">
      <protection locked="0"/>
    </xf>
    <xf numFmtId="0" fontId="3" fillId="0" borderId="3" xfId="0" applyFont="1" applyBorder="1" applyProtection="1">
      <protection locked="0"/>
    </xf>
    <xf numFmtId="43" fontId="7" fillId="2" borderId="4" xfId="0" applyNumberFormat="1" applyFont="1" applyFill="1" applyBorder="1"/>
    <xf numFmtId="43" fontId="7" fillId="2" borderId="0" xfId="0" applyNumberFormat="1" applyFont="1" applyFill="1"/>
    <xf numFmtId="0" fontId="8" fillId="2" borderId="0" xfId="0" applyFont="1" applyFill="1" applyAlignment="1" applyProtection="1">
      <alignment wrapText="1"/>
      <protection locked="0"/>
    </xf>
    <xf numFmtId="0" fontId="9" fillId="0" borderId="5" xfId="0" applyFont="1" applyBorder="1" applyAlignment="1" applyProtection="1">
      <alignment horizontal="justify" wrapText="1"/>
      <protection locked="0"/>
    </xf>
    <xf numFmtId="4" fontId="6" fillId="0" borderId="4" xfId="0" applyNumberFormat="1" applyFont="1" applyBorder="1" applyProtection="1">
      <protection locked="0"/>
    </xf>
    <xf numFmtId="4" fontId="6" fillId="0" borderId="0" xfId="0" applyNumberFormat="1" applyFont="1" applyProtection="1">
      <protection locked="0"/>
    </xf>
    <xf numFmtId="0" fontId="10" fillId="0" borderId="0" xfId="0" applyFont="1" applyAlignment="1" applyProtection="1">
      <alignment wrapText="1"/>
      <protection locked="0"/>
    </xf>
    <xf numFmtId="0" fontId="3" fillId="0" borderId="5" xfId="0" applyFont="1" applyBorder="1" applyProtection="1">
      <protection locked="0"/>
    </xf>
    <xf numFmtId="0" fontId="3" fillId="0" borderId="5" xfId="0" applyFont="1" applyBorder="1" applyAlignment="1" applyProtection="1">
      <alignment wrapText="1"/>
      <protection locked="0"/>
    </xf>
    <xf numFmtId="43" fontId="6" fillId="0" borderId="4" xfId="0" applyNumberFormat="1" applyFont="1" applyBorder="1" applyProtection="1">
      <protection locked="0"/>
    </xf>
    <xf numFmtId="0" fontId="9" fillId="0" borderId="0" xfId="0" applyFont="1" applyAlignment="1" applyProtection="1">
      <alignment horizontal="justify" wrapText="1"/>
      <protection locked="0"/>
    </xf>
    <xf numFmtId="43" fontId="6" fillId="0" borderId="4" xfId="2" applyNumberFormat="1" applyFont="1" applyFill="1" applyBorder="1" applyAlignment="1" applyProtection="1">
      <alignment vertical="top" wrapText="1"/>
      <protection locked="0"/>
    </xf>
    <xf numFmtId="43" fontId="6" fillId="0" borderId="0" xfId="2" applyNumberFormat="1" applyFont="1" applyFill="1" applyBorder="1" applyAlignment="1" applyProtection="1">
      <alignment vertical="top" wrapText="1"/>
      <protection locked="0"/>
    </xf>
    <xf numFmtId="0" fontId="3" fillId="0" borderId="0" xfId="0" applyFont="1" applyAlignment="1" applyProtection="1">
      <alignment wrapText="1"/>
      <protection locked="0"/>
    </xf>
    <xf numFmtId="43" fontId="6" fillId="0" borderId="0" xfId="0" applyNumberFormat="1" applyFont="1" applyAlignment="1" applyProtection="1">
      <alignment wrapText="1"/>
      <protection locked="0"/>
    </xf>
    <xf numFmtId="43" fontId="11" fillId="2" borderId="4" xfId="0" applyNumberFormat="1" applyFont="1" applyFill="1" applyBorder="1" applyAlignment="1">
      <alignment vertical="center" wrapText="1"/>
    </xf>
    <xf numFmtId="43" fontId="11" fillId="2" borderId="0" xfId="0" applyNumberFormat="1" applyFont="1" applyFill="1" applyAlignment="1">
      <alignment vertical="center" wrapText="1"/>
    </xf>
    <xf numFmtId="0" fontId="8" fillId="2" borderId="0" xfId="0" applyFont="1" applyFill="1" applyAlignment="1" applyProtection="1">
      <alignment horizontal="left" wrapText="1"/>
      <protection locked="0"/>
    </xf>
    <xf numFmtId="43" fontId="12" fillId="0" borderId="0" xfId="0" applyNumberFormat="1" applyFont="1" applyAlignment="1" applyProtection="1">
      <alignment wrapText="1"/>
      <protection locked="0"/>
    </xf>
    <xf numFmtId="0" fontId="10" fillId="0" borderId="5" xfId="0" applyFont="1" applyBorder="1" applyAlignment="1" applyProtection="1">
      <alignment wrapText="1"/>
      <protection locked="0"/>
    </xf>
    <xf numFmtId="43" fontId="11" fillId="2" borderId="4" xfId="0" applyNumberFormat="1" applyFont="1" applyFill="1" applyBorder="1" applyAlignment="1">
      <alignment wrapText="1"/>
    </xf>
    <xf numFmtId="43" fontId="11" fillId="2" borderId="0" xfId="0" applyNumberFormat="1" applyFont="1" applyFill="1" applyAlignment="1">
      <alignment wrapText="1"/>
    </xf>
    <xf numFmtId="43" fontId="6" fillId="0" borderId="4" xfId="0" applyNumberFormat="1" applyFont="1" applyBorder="1" applyAlignment="1" applyProtection="1">
      <alignment wrapText="1"/>
      <protection locked="0"/>
    </xf>
    <xf numFmtId="0" fontId="4" fillId="0" borderId="0" xfId="0" applyFont="1" applyAlignment="1" applyProtection="1">
      <alignment wrapText="1"/>
      <protection locked="0"/>
    </xf>
    <xf numFmtId="43" fontId="7" fillId="0" borderId="4" xfId="0" applyNumberFormat="1" applyFont="1" applyBorder="1" applyAlignment="1" applyProtection="1">
      <alignment wrapText="1"/>
      <protection locked="0"/>
    </xf>
    <xf numFmtId="43" fontId="7" fillId="0" borderId="0" xfId="0" applyNumberFormat="1" applyFont="1" applyAlignment="1" applyProtection="1">
      <alignment wrapText="1"/>
      <protection locked="0"/>
    </xf>
    <xf numFmtId="0" fontId="0" fillId="0" borderId="0" xfId="0" applyProtection="1">
      <protection locked="0"/>
    </xf>
    <xf numFmtId="43" fontId="7" fillId="2" borderId="4" xfId="0" applyNumberFormat="1" applyFont="1" applyFill="1" applyBorder="1" applyAlignment="1">
      <alignment wrapText="1"/>
    </xf>
    <xf numFmtId="43" fontId="7" fillId="2" borderId="0" xfId="0" applyNumberFormat="1" applyFont="1" applyFill="1" applyAlignment="1">
      <alignment wrapText="1"/>
    </xf>
    <xf numFmtId="0" fontId="8" fillId="2" borderId="5" xfId="0" applyFont="1" applyFill="1" applyBorder="1" applyAlignment="1" applyProtection="1">
      <alignment wrapText="1"/>
      <protection locked="0"/>
    </xf>
    <xf numFmtId="0" fontId="3" fillId="0" borderId="5"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5" xfId="0" applyFont="1" applyBorder="1" applyAlignment="1" applyProtection="1">
      <alignment vertical="top" wrapText="1"/>
      <protection locked="0"/>
    </xf>
    <xf numFmtId="0" fontId="3" fillId="0" borderId="5"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8" fillId="0" borderId="0" xfId="0" applyFont="1" applyAlignment="1" applyProtection="1">
      <alignment wrapText="1"/>
      <protection locked="0"/>
    </xf>
    <xf numFmtId="0" fontId="8" fillId="0" borderId="5" xfId="0" applyFont="1" applyBorder="1" applyAlignment="1" applyProtection="1">
      <alignment wrapText="1"/>
      <protection locked="0"/>
    </xf>
    <xf numFmtId="43" fontId="12" fillId="0" borderId="4" xfId="0" applyNumberFormat="1" applyFont="1" applyBorder="1" applyAlignment="1" applyProtection="1">
      <alignment wrapText="1"/>
      <protection locked="0"/>
    </xf>
    <xf numFmtId="0" fontId="8" fillId="2" borderId="0" xfId="0" applyFont="1" applyFill="1" applyProtection="1">
      <protection locked="0"/>
    </xf>
    <xf numFmtId="0" fontId="3" fillId="0" borderId="0" xfId="0" applyFont="1" applyAlignment="1" applyProtection="1">
      <alignment horizontal="justify" wrapText="1"/>
      <protection locked="0"/>
    </xf>
    <xf numFmtId="0" fontId="3" fillId="0" borderId="5" xfId="0" applyFont="1" applyBorder="1" applyAlignment="1" applyProtection="1">
      <alignment horizontal="left" vertical="top" wrapText="1"/>
      <protection locked="0"/>
    </xf>
    <xf numFmtId="0" fontId="7" fillId="0" borderId="4" xfId="0" applyFont="1" applyBorder="1" applyAlignment="1" applyProtection="1">
      <alignment wrapText="1"/>
      <protection locked="0"/>
    </xf>
    <xf numFmtId="0" fontId="7" fillId="0" borderId="0" xfId="0" applyFont="1" applyAlignment="1" applyProtection="1">
      <alignment wrapText="1"/>
      <protection locked="0"/>
    </xf>
    <xf numFmtId="0" fontId="13" fillId="0" borderId="4"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3" fillId="0" borderId="5" xfId="0" applyFont="1" applyBorder="1" applyAlignment="1" applyProtection="1">
      <alignment vertical="top"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0" fontId="4" fillId="0" borderId="0" xfId="0" applyFont="1" applyAlignment="1">
      <alignment vertical="center"/>
    </xf>
    <xf numFmtId="43" fontId="16" fillId="0" borderId="1" xfId="0" applyNumberFormat="1" applyFont="1" applyBorder="1" applyAlignment="1">
      <alignment horizontal="right" vertical="center" wrapText="1"/>
    </xf>
    <xf numFmtId="0" fontId="16" fillId="0" borderId="1" xfId="0" applyFont="1" applyBorder="1" applyAlignment="1">
      <alignment horizontal="justify" vertical="center" wrapText="1"/>
    </xf>
    <xf numFmtId="0" fontId="17" fillId="0" borderId="2" xfId="0" applyFont="1" applyBorder="1" applyAlignment="1">
      <alignment horizontal="justify" vertical="center" wrapText="1"/>
    </xf>
    <xf numFmtId="43" fontId="17" fillId="0" borderId="1" xfId="0" applyNumberFormat="1" applyFont="1" applyBorder="1" applyAlignment="1">
      <alignment horizontal="justify" vertical="center" wrapText="1"/>
    </xf>
    <xf numFmtId="0" fontId="17" fillId="0" borderId="9" xfId="0" applyFont="1" applyBorder="1" applyAlignment="1">
      <alignment horizontal="justify" vertical="center" wrapText="1"/>
    </xf>
    <xf numFmtId="43" fontId="16" fillId="0" borderId="4" xfId="0" applyNumberFormat="1" applyFont="1" applyBorder="1" applyAlignment="1">
      <alignment horizontal="right" vertical="center" wrapText="1"/>
    </xf>
    <xf numFmtId="0" fontId="16" fillId="0" borderId="4" xfId="0" applyFont="1" applyBorder="1" applyAlignment="1">
      <alignment horizontal="justify" vertical="center" wrapText="1"/>
    </xf>
    <xf numFmtId="0" fontId="17" fillId="0" borderId="0" xfId="0" applyFont="1" applyAlignment="1">
      <alignment horizontal="justify" vertical="center" wrapText="1"/>
    </xf>
    <xf numFmtId="43" fontId="17" fillId="0" borderId="4" xfId="0" applyNumberFormat="1" applyFont="1" applyBorder="1" applyAlignment="1">
      <alignment horizontal="justify" vertical="center" wrapText="1"/>
    </xf>
    <xf numFmtId="0" fontId="17" fillId="0" borderId="10" xfId="0" applyFont="1" applyBorder="1" applyAlignment="1">
      <alignment horizontal="justify" vertical="center" wrapText="1"/>
    </xf>
    <xf numFmtId="43" fontId="17" fillId="0" borderId="4" xfId="0" applyNumberFormat="1" applyFont="1" applyBorder="1" applyAlignment="1" applyProtection="1">
      <alignment horizontal="right" vertical="center" wrapText="1"/>
      <protection locked="0"/>
    </xf>
    <xf numFmtId="0" fontId="17" fillId="0" borderId="4" xfId="0" applyFont="1" applyBorder="1" applyAlignment="1">
      <alignment horizontal="justify" vertical="center" wrapText="1"/>
    </xf>
    <xf numFmtId="0" fontId="16" fillId="0" borderId="10" xfId="0" applyFont="1" applyBorder="1" applyAlignment="1">
      <alignment horizontal="justify" vertical="center" wrapText="1"/>
    </xf>
    <xf numFmtId="43" fontId="17" fillId="0" borderId="4" xfId="0" applyNumberFormat="1" applyFont="1" applyBorder="1" applyAlignment="1">
      <alignment horizontal="right" vertical="center" wrapText="1"/>
    </xf>
    <xf numFmtId="0" fontId="16" fillId="0" borderId="0" xfId="0" applyFont="1" applyAlignment="1">
      <alignment horizontal="justify" vertical="center" wrapText="1"/>
    </xf>
    <xf numFmtId="0" fontId="18" fillId="0" borderId="4" xfId="0" applyFont="1" applyBorder="1" applyAlignment="1">
      <alignment horizontal="justify" vertical="center" wrapText="1"/>
    </xf>
    <xf numFmtId="43" fontId="16" fillId="0" borderId="11" xfId="0" applyNumberFormat="1" applyFont="1" applyBorder="1" applyAlignment="1">
      <alignment horizontal="right" vertical="center" wrapText="1"/>
    </xf>
    <xf numFmtId="0" fontId="16"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6" fillId="0" borderId="13" xfId="0" applyFont="1" applyBorder="1" applyAlignment="1">
      <alignment horizontal="justify" vertical="center" wrapText="1"/>
    </xf>
    <xf numFmtId="43" fontId="17" fillId="0" borderId="1" xfId="0" applyNumberFormat="1" applyFont="1" applyBorder="1" applyAlignment="1" applyProtection="1">
      <alignment horizontal="right" vertical="center" wrapText="1"/>
      <protection locked="0"/>
    </xf>
    <xf numFmtId="0" fontId="17" fillId="0" borderId="1" xfId="0" applyFont="1" applyBorder="1" applyAlignment="1">
      <alignment horizontal="justify" vertical="center" wrapText="1"/>
    </xf>
    <xf numFmtId="0" fontId="16" fillId="0" borderId="10" xfId="0" applyFont="1" applyBorder="1" applyAlignment="1">
      <alignment horizontal="left" vertical="center" wrapText="1"/>
    </xf>
    <xf numFmtId="0" fontId="17" fillId="0" borderId="10" xfId="0" applyFont="1" applyBorder="1" applyAlignment="1">
      <alignment horizontal="left" vertical="top" wrapText="1"/>
    </xf>
    <xf numFmtId="0" fontId="2" fillId="0" borderId="0" xfId="0" applyFont="1"/>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9" xfId="0" applyFont="1" applyBorder="1" applyAlignment="1">
      <alignment horizontal="left" vertical="center" wrapText="1"/>
    </xf>
    <xf numFmtId="0" fontId="19" fillId="3" borderId="2" xfId="0" applyFont="1" applyFill="1" applyBorder="1" applyAlignment="1">
      <alignment horizontal="center" vertical="center" wrapText="1"/>
    </xf>
    <xf numFmtId="0" fontId="11" fillId="3" borderId="0" xfId="0" applyFont="1" applyFill="1" applyAlignment="1" applyProtection="1">
      <alignment horizontal="center" vertical="center" wrapText="1"/>
      <protection locked="0"/>
    </xf>
    <xf numFmtId="0" fontId="15" fillId="0" borderId="0" xfId="0" applyFont="1" applyAlignment="1" applyProtection="1">
      <alignment horizontal="center"/>
      <protection locked="0"/>
    </xf>
    <xf numFmtId="0" fontId="20" fillId="0" borderId="0" xfId="0" applyFont="1" applyAlignment="1" applyProtection="1">
      <alignment horizontal="left"/>
      <protection locked="0"/>
    </xf>
    <xf numFmtId="4"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4" fontId="4" fillId="0" borderId="0" xfId="0" applyNumberFormat="1" applyFont="1" applyProtection="1">
      <protection locked="0"/>
    </xf>
    <xf numFmtId="0" fontId="21" fillId="0" borderId="0" xfId="0" applyFont="1" applyAlignment="1" applyProtection="1">
      <alignment horizontal="left"/>
      <protection locked="0"/>
    </xf>
    <xf numFmtId="4" fontId="22" fillId="0" borderId="0" xfId="0" applyNumberFormat="1" applyFont="1" applyAlignment="1" applyProtection="1">
      <alignment horizontal="left"/>
      <protection locked="0"/>
    </xf>
    <xf numFmtId="0" fontId="22" fillId="0" borderId="0" xfId="0" applyFont="1" applyAlignment="1" applyProtection="1">
      <alignment horizontal="left"/>
      <protection locked="0"/>
    </xf>
    <xf numFmtId="4" fontId="9" fillId="0" borderId="0" xfId="0" applyNumberFormat="1" applyFont="1" applyAlignment="1" applyProtection="1">
      <alignment horizontal="left" vertical="top"/>
      <protection locked="0"/>
    </xf>
    <xf numFmtId="0" fontId="9" fillId="0" borderId="0" xfId="0" applyFont="1" applyAlignment="1" applyProtection="1">
      <alignment horizontal="left" vertical="top"/>
      <protection locked="0"/>
    </xf>
    <xf numFmtId="43" fontId="9" fillId="0" borderId="0" xfId="0" applyNumberFormat="1" applyFont="1" applyAlignment="1" applyProtection="1">
      <alignment horizontal="left" vertical="top"/>
      <protection locked="0"/>
    </xf>
    <xf numFmtId="0" fontId="23" fillId="0" borderId="0" xfId="0" applyFont="1" applyAlignment="1">
      <alignment horizontal="left"/>
    </xf>
    <xf numFmtId="4" fontId="9" fillId="0" borderId="1" xfId="0" applyNumberFormat="1"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43" fontId="8" fillId="2" borderId="4" xfId="1" applyFont="1" applyFill="1" applyBorder="1" applyAlignment="1" applyProtection="1">
      <alignment horizontal="right" vertical="top"/>
    </xf>
    <xf numFmtId="43" fontId="8" fillId="2" borderId="0" xfId="1" applyFont="1" applyFill="1" applyBorder="1" applyAlignment="1" applyProtection="1">
      <alignment horizontal="right" vertical="top"/>
    </xf>
    <xf numFmtId="0" fontId="24" fillId="2" borderId="0" xfId="0" applyFont="1" applyFill="1" applyAlignment="1" applyProtection="1">
      <alignment horizontal="left" vertical="top"/>
      <protection locked="0"/>
    </xf>
    <xf numFmtId="0" fontId="24" fillId="2" borderId="5" xfId="0" applyFont="1" applyFill="1" applyBorder="1" applyAlignment="1" applyProtection="1">
      <alignment horizontal="left" vertical="top"/>
      <protection locked="0"/>
    </xf>
    <xf numFmtId="43" fontId="3" fillId="0" borderId="4" xfId="1" applyFont="1" applyBorder="1" applyAlignment="1" applyProtection="1">
      <alignment horizontal="right" vertical="top"/>
      <protection locked="0"/>
    </xf>
    <xf numFmtId="43" fontId="3" fillId="0" borderId="0" xfId="1" applyFont="1" applyBorder="1" applyAlignment="1" applyProtection="1">
      <alignment horizontal="right" vertical="top"/>
      <protection locked="0"/>
    </xf>
    <xf numFmtId="0" fontId="9" fillId="0" borderId="5"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43" fontId="4" fillId="2" borderId="4" xfId="1" applyFont="1" applyFill="1" applyBorder="1" applyAlignment="1" applyProtection="1">
      <alignment horizontal="right" vertical="top"/>
    </xf>
    <xf numFmtId="43" fontId="4" fillId="2" borderId="0" xfId="1" applyFont="1" applyFill="1" applyBorder="1" applyAlignment="1" applyProtection="1">
      <alignment horizontal="right" vertical="top"/>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8" fillId="2" borderId="0" xfId="0" applyFont="1" applyFill="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24" fillId="2" borderId="0" xfId="0" applyFont="1" applyFill="1" applyAlignment="1" applyProtection="1">
      <alignment horizontal="left" vertical="center" wrapText="1"/>
      <protection locked="0"/>
    </xf>
    <xf numFmtId="0" fontId="24" fillId="2" borderId="5" xfId="0" applyFont="1" applyFill="1" applyBorder="1" applyAlignment="1" applyProtection="1">
      <alignment horizontal="left" vertical="center" wrapText="1"/>
      <protection locked="0"/>
    </xf>
    <xf numFmtId="4" fontId="3" fillId="0" borderId="14" xfId="0" applyNumberFormat="1" applyFont="1" applyBorder="1" applyAlignment="1" applyProtection="1">
      <alignment horizontal="left" vertical="top"/>
      <protection locked="0"/>
    </xf>
    <xf numFmtId="0" fontId="24" fillId="0" borderId="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4" fontId="25" fillId="0" borderId="2" xfId="0" applyNumberFormat="1" applyFont="1" applyBorder="1" applyAlignment="1" applyProtection="1">
      <alignment vertical="top"/>
      <protection locked="0"/>
    </xf>
    <xf numFmtId="0" fontId="4" fillId="0" borderId="0" xfId="0" applyFont="1" applyAlignment="1" applyProtection="1">
      <alignment horizontal="right" vertical="top"/>
      <protection locked="0"/>
    </xf>
    <xf numFmtId="0" fontId="25" fillId="0" borderId="2" xfId="0" applyFont="1" applyBorder="1" applyAlignment="1" applyProtection="1">
      <alignment horizontal="center" vertical="top"/>
      <protection locked="0"/>
    </xf>
    <xf numFmtId="0" fontId="23" fillId="0" borderId="0" xfId="0" applyFont="1" applyAlignment="1" applyProtection="1">
      <alignment horizontal="center"/>
      <protection locked="0"/>
    </xf>
    <xf numFmtId="0" fontId="28" fillId="0" borderId="0" xfId="0" applyFont="1" applyAlignment="1">
      <alignment horizontal="left" vertical="center"/>
    </xf>
    <xf numFmtId="43" fontId="29" fillId="0" borderId="1" xfId="1" applyFont="1" applyBorder="1" applyAlignment="1">
      <alignment horizontal="center" vertical="center"/>
    </xf>
    <xf numFmtId="43" fontId="29" fillId="0" borderId="1" xfId="1" applyFont="1" applyBorder="1" applyAlignment="1">
      <alignment horizontal="center" vertical="center" wrapText="1"/>
    </xf>
    <xf numFmtId="0" fontId="30" fillId="0" borderId="9" xfId="0" applyFont="1" applyBorder="1" applyAlignment="1">
      <alignment horizontal="left"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30" fillId="0" borderId="9" xfId="0" applyFont="1" applyBorder="1" applyAlignment="1">
      <alignment horizontal="left" vertical="center"/>
    </xf>
    <xf numFmtId="43" fontId="29" fillId="0" borderId="16" xfId="1" applyFont="1" applyBorder="1" applyAlignment="1">
      <alignment horizontal="center" vertical="center"/>
    </xf>
    <xf numFmtId="43" fontId="31" fillId="0" borderId="16" xfId="1" applyFont="1" applyBorder="1" applyAlignment="1" applyProtection="1">
      <alignment horizontal="center" vertical="center"/>
      <protection locked="0"/>
    </xf>
    <xf numFmtId="0" fontId="29" fillId="2" borderId="16" xfId="0" applyFont="1" applyFill="1" applyBorder="1" applyAlignment="1">
      <alignment horizontal="center" vertical="center" wrapText="1"/>
    </xf>
    <xf numFmtId="0" fontId="32" fillId="0" borderId="17" xfId="0" applyFont="1" applyBorder="1" applyAlignment="1">
      <alignment horizontal="justify" vertical="center"/>
    </xf>
    <xf numFmtId="0" fontId="31" fillId="2" borderId="16" xfId="0" applyFont="1" applyFill="1" applyBorder="1" applyAlignment="1">
      <alignment horizontal="center" vertical="center" wrapText="1"/>
    </xf>
    <xf numFmtId="0" fontId="30" fillId="0" borderId="17" xfId="0" applyFont="1" applyBorder="1" applyAlignment="1">
      <alignment horizontal="justify" vertical="center"/>
    </xf>
    <xf numFmtId="0" fontId="31" fillId="0" borderId="16" xfId="0" applyFont="1" applyBorder="1" applyAlignment="1">
      <alignment horizontal="center" vertical="center"/>
    </xf>
    <xf numFmtId="0" fontId="31" fillId="0" borderId="16" xfId="0" applyFont="1" applyBorder="1" applyAlignment="1">
      <alignment horizontal="center" vertical="center" wrapText="1"/>
    </xf>
    <xf numFmtId="0" fontId="29" fillId="2" borderId="16" xfId="0" applyFont="1" applyFill="1" applyBorder="1" applyAlignment="1">
      <alignment horizontal="center" vertical="center"/>
    </xf>
    <xf numFmtId="43" fontId="31" fillId="0" borderId="16" xfId="1" applyFont="1" applyBorder="1" applyAlignment="1" applyProtection="1">
      <alignment horizontal="center" vertical="center" wrapText="1"/>
      <protection locked="0"/>
    </xf>
    <xf numFmtId="0" fontId="31" fillId="2" borderId="16" xfId="0" applyFont="1" applyFill="1" applyBorder="1" applyAlignment="1">
      <alignment horizontal="center" vertical="center"/>
    </xf>
    <xf numFmtId="43" fontId="29" fillId="0" borderId="16" xfId="1" applyFont="1" applyBorder="1" applyAlignment="1">
      <alignment horizontal="center" vertical="center" wrapText="1"/>
    </xf>
    <xf numFmtId="0" fontId="29" fillId="0" borderId="16" xfId="0" applyFont="1" applyBorder="1" applyAlignment="1">
      <alignment horizontal="justify" vertical="center"/>
    </xf>
    <xf numFmtId="0" fontId="29" fillId="0" borderId="16" xfId="0" applyFont="1" applyBorder="1" applyAlignment="1">
      <alignment horizontal="justify" vertical="center" wrapText="1"/>
    </xf>
    <xf numFmtId="0" fontId="30" fillId="0" borderId="17" xfId="0" applyFont="1" applyBorder="1" applyAlignment="1">
      <alignment horizontal="left" vertical="center" wrapText="1"/>
    </xf>
    <xf numFmtId="0" fontId="29" fillId="0" borderId="16" xfId="0" applyFont="1" applyBorder="1" applyAlignment="1">
      <alignment horizontal="center" vertical="center"/>
    </xf>
    <xf numFmtId="0" fontId="29" fillId="0" borderId="16" xfId="0" applyFont="1" applyBorder="1" applyAlignment="1">
      <alignment horizontal="center" vertical="center" wrapText="1"/>
    </xf>
    <xf numFmtId="0" fontId="29" fillId="0" borderId="17" xfId="0" applyFont="1" applyBorder="1" applyAlignment="1">
      <alignment horizontal="justify" vertical="center"/>
    </xf>
    <xf numFmtId="0" fontId="33" fillId="4"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4" xfId="0" applyFont="1" applyFill="1" applyBorder="1" applyAlignment="1">
      <alignment horizontal="center" vertical="center"/>
    </xf>
    <xf numFmtId="0" fontId="33" fillId="4" borderId="0" xfId="0" applyFont="1" applyFill="1" applyAlignment="1">
      <alignment horizontal="center" vertical="center"/>
    </xf>
    <xf numFmtId="0" fontId="33" fillId="4" borderId="5"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8" xfId="0" applyFont="1" applyFill="1" applyBorder="1" applyAlignment="1">
      <alignment horizontal="center" vertical="center"/>
    </xf>
    <xf numFmtId="0" fontId="34" fillId="0" borderId="0" xfId="0" applyFont="1" applyProtection="1">
      <protection locked="0"/>
    </xf>
    <xf numFmtId="4" fontId="34" fillId="0" borderId="0" xfId="0" applyNumberFormat="1" applyFont="1" applyAlignment="1" applyProtection="1">
      <alignment horizontal="right" vertical="top"/>
      <protection locked="0"/>
    </xf>
    <xf numFmtId="0" fontId="34" fillId="0" borderId="0" xfId="0" applyFont="1" applyAlignment="1" applyProtection="1">
      <alignment horizontal="justify" vertical="top"/>
      <protection locked="0"/>
    </xf>
    <xf numFmtId="4" fontId="34" fillId="0" borderId="1" xfId="0" applyNumberFormat="1" applyFont="1" applyBorder="1" applyAlignment="1" applyProtection="1">
      <alignment horizontal="right" vertical="top"/>
      <protection locked="0"/>
    </xf>
    <xf numFmtId="4" fontId="34" fillId="0" borderId="2" xfId="0" applyNumberFormat="1" applyFont="1" applyBorder="1" applyAlignment="1" applyProtection="1">
      <alignment horizontal="right" vertical="top"/>
      <protection locked="0"/>
    </xf>
    <xf numFmtId="0" fontId="34" fillId="0" borderId="3" xfId="0" applyFont="1" applyBorder="1" applyAlignment="1" applyProtection="1">
      <alignment horizontal="justify" vertical="top"/>
      <protection locked="0"/>
    </xf>
    <xf numFmtId="4" fontId="34" fillId="0" borderId="4" xfId="0" applyNumberFormat="1" applyFont="1" applyBorder="1" applyAlignment="1" applyProtection="1">
      <alignment horizontal="right" vertical="top"/>
      <protection locked="0"/>
    </xf>
    <xf numFmtId="0" fontId="34" fillId="0" borderId="5" xfId="0" applyFont="1" applyBorder="1" applyAlignment="1" applyProtection="1">
      <alignment horizontal="justify" vertical="top"/>
      <protection locked="0"/>
    </xf>
    <xf numFmtId="4" fontId="11" fillId="0" borderId="4" xfId="0" applyNumberFormat="1" applyFont="1" applyBorder="1" applyAlignment="1">
      <alignment horizontal="right" vertical="top"/>
    </xf>
    <xf numFmtId="4" fontId="11" fillId="0" borderId="0" xfId="0" applyNumberFormat="1" applyFont="1" applyAlignment="1">
      <alignment horizontal="right" vertical="top"/>
    </xf>
    <xf numFmtId="0" fontId="8" fillId="0" borderId="5" xfId="0" applyFont="1" applyBorder="1" applyAlignment="1" applyProtection="1">
      <alignment horizontal="justify" vertical="top"/>
      <protection locked="0"/>
    </xf>
    <xf numFmtId="4" fontId="11" fillId="0" borderId="4" xfId="0" applyNumberFormat="1" applyFont="1" applyBorder="1" applyAlignment="1" applyProtection="1">
      <alignment horizontal="right" vertical="top"/>
      <protection locked="0"/>
    </xf>
    <xf numFmtId="4" fontId="11" fillId="0" borderId="0" xfId="0" applyNumberFormat="1" applyFont="1" applyAlignment="1" applyProtection="1">
      <alignment horizontal="right" vertical="top"/>
      <protection locked="0"/>
    </xf>
    <xf numFmtId="4" fontId="6" fillId="0" borderId="4" xfId="0" applyNumberFormat="1" applyFont="1" applyBorder="1" applyAlignment="1" applyProtection="1">
      <alignment horizontal="right"/>
      <protection locked="0"/>
    </xf>
    <xf numFmtId="4" fontId="6" fillId="0" borderId="0" xfId="0" applyNumberFormat="1" applyFont="1" applyAlignment="1" applyProtection="1">
      <alignment horizontal="right"/>
      <protection locked="0"/>
    </xf>
    <xf numFmtId="4" fontId="7" fillId="0" borderId="4" xfId="0" applyNumberFormat="1" applyFont="1" applyBorder="1" applyAlignment="1">
      <alignment horizontal="right" vertical="top"/>
    </xf>
    <xf numFmtId="4" fontId="7" fillId="0" borderId="0" xfId="0" applyNumberFormat="1" applyFont="1" applyAlignment="1">
      <alignment horizontal="right" vertical="top"/>
    </xf>
    <xf numFmtId="0" fontId="4" fillId="0" borderId="5" xfId="0" applyFont="1" applyBorder="1" applyAlignment="1" applyProtection="1">
      <alignment horizontal="justify" vertical="top"/>
      <protection locked="0"/>
    </xf>
    <xf numFmtId="0" fontId="6" fillId="0" borderId="5" xfId="0" applyFont="1" applyBorder="1" applyAlignment="1" applyProtection="1">
      <alignment horizontal="justify" vertical="top"/>
      <protection locked="0"/>
    </xf>
    <xf numFmtId="0" fontId="10" fillId="0" borderId="5" xfId="0" applyFont="1" applyBorder="1" applyAlignment="1" applyProtection="1">
      <alignment horizontal="justify" vertical="top"/>
      <protection locked="0"/>
    </xf>
    <xf numFmtId="0" fontId="35" fillId="0" borderId="0" xfId="0" applyFont="1" applyAlignment="1" applyProtection="1">
      <alignment horizontal="left"/>
      <protection locked="0"/>
    </xf>
    <xf numFmtId="0" fontId="14" fillId="5" borderId="19" xfId="0" applyFont="1" applyFill="1" applyBorder="1" applyAlignment="1" applyProtection="1">
      <alignment horizontal="center" vertical="center"/>
      <protection locked="0"/>
    </xf>
    <xf numFmtId="0" fontId="14" fillId="5" borderId="7" xfId="0" applyFont="1" applyFill="1" applyBorder="1" applyAlignment="1" applyProtection="1">
      <alignment horizontal="center" vertical="center"/>
      <protection locked="0"/>
    </xf>
    <xf numFmtId="0" fontId="24" fillId="5" borderId="20" xfId="0" applyFont="1" applyFill="1" applyBorder="1" applyAlignment="1" applyProtection="1">
      <alignment horizontal="justify" vertical="center"/>
      <protection locked="0"/>
    </xf>
    <xf numFmtId="0" fontId="4" fillId="0" borderId="0" xfId="0" applyFont="1" applyAlignment="1">
      <alignment horizontal="center" vertical="top"/>
    </xf>
    <xf numFmtId="0" fontId="17" fillId="0" borderId="0" xfId="0" applyFont="1" applyProtection="1">
      <protection locked="0"/>
    </xf>
    <xf numFmtId="0" fontId="35" fillId="0" borderId="0" xfId="0" applyFont="1" applyAlignment="1">
      <alignment horizontal="left"/>
    </xf>
    <xf numFmtId="4" fontId="18" fillId="0" borderId="0" xfId="0" applyNumberFormat="1" applyFont="1" applyAlignment="1">
      <alignment vertical="top" wrapText="1"/>
    </xf>
    <xf numFmtId="0" fontId="18" fillId="0" borderId="0" xfId="0" applyFont="1" applyAlignment="1" applyProtection="1">
      <alignment vertical="top" wrapText="1"/>
      <protection locked="0"/>
    </xf>
    <xf numFmtId="0" fontId="18" fillId="0" borderId="0" xfId="0" applyFont="1" applyAlignment="1" applyProtection="1">
      <alignment vertical="top"/>
      <protection locked="0"/>
    </xf>
    <xf numFmtId="0" fontId="36" fillId="0" borderId="0" xfId="0" applyFont="1" applyAlignment="1">
      <alignment horizontal="left"/>
    </xf>
    <xf numFmtId="4" fontId="18" fillId="0" borderId="1" xfId="0" applyNumberFormat="1" applyFont="1" applyBorder="1" applyAlignment="1">
      <alignment vertical="top" wrapText="1"/>
    </xf>
    <xf numFmtId="4" fontId="18" fillId="0" borderId="2" xfId="0" applyNumberFormat="1" applyFont="1" applyBorder="1" applyAlignment="1">
      <alignment vertical="top" wrapText="1"/>
    </xf>
    <xf numFmtId="0" fontId="18" fillId="0" borderId="2" xfId="0" applyFont="1" applyBorder="1" applyAlignment="1" applyProtection="1">
      <alignment vertical="top" wrapText="1"/>
      <protection locked="0"/>
    </xf>
    <xf numFmtId="0" fontId="18" fillId="0" borderId="3" xfId="0" applyFont="1" applyBorder="1" applyAlignment="1" applyProtection="1">
      <alignment vertical="top"/>
      <protection locked="0"/>
    </xf>
    <xf numFmtId="4" fontId="17" fillId="0" borderId="4" xfId="0" applyNumberFormat="1" applyFont="1" applyBorder="1" applyProtection="1">
      <protection locked="0"/>
    </xf>
    <xf numFmtId="4" fontId="17" fillId="0" borderId="0" xfId="0" applyNumberFormat="1" applyFont="1" applyProtection="1">
      <protection locked="0"/>
    </xf>
    <xf numFmtId="0" fontId="18" fillId="0" borderId="5" xfId="0" applyFont="1" applyBorder="1" applyAlignment="1" applyProtection="1">
      <alignment vertical="top"/>
      <protection locked="0"/>
    </xf>
    <xf numFmtId="4" fontId="17" fillId="0" borderId="4" xfId="0" applyNumberFormat="1" applyFont="1" applyBorder="1" applyAlignment="1" applyProtection="1">
      <alignment vertical="top"/>
      <protection locked="0"/>
    </xf>
    <xf numFmtId="4" fontId="17" fillId="0" borderId="0" xfId="0" applyNumberFormat="1" applyFont="1" applyAlignment="1" applyProtection="1">
      <alignment vertical="top"/>
      <protection locked="0"/>
    </xf>
    <xf numFmtId="0" fontId="37" fillId="0" borderId="0" xfId="0" applyFont="1" applyAlignment="1" applyProtection="1">
      <alignment vertical="top"/>
      <protection locked="0"/>
    </xf>
    <xf numFmtId="0" fontId="37" fillId="0" borderId="5" xfId="0" applyFont="1" applyBorder="1" applyAlignment="1" applyProtection="1">
      <alignment vertical="top"/>
      <protection locked="0"/>
    </xf>
    <xf numFmtId="4" fontId="18" fillId="0" borderId="4" xfId="0" applyNumberFormat="1" applyFont="1" applyBorder="1" applyAlignment="1">
      <alignment vertical="top" wrapText="1"/>
    </xf>
    <xf numFmtId="0" fontId="17" fillId="0" borderId="0" xfId="0" applyFont="1" applyAlignment="1" applyProtection="1">
      <alignment vertical="top"/>
      <protection locked="0"/>
    </xf>
    <xf numFmtId="0" fontId="17" fillId="0" borderId="5" xfId="0" applyFont="1" applyBorder="1" applyAlignment="1" applyProtection="1">
      <alignment vertical="top"/>
      <protection locked="0"/>
    </xf>
    <xf numFmtId="4" fontId="18" fillId="0" borderId="4" xfId="0" applyNumberFormat="1" applyFont="1" applyBorder="1" applyAlignment="1">
      <alignment vertical="top"/>
    </xf>
    <xf numFmtId="4" fontId="18" fillId="0" borderId="0" xfId="0" applyNumberFormat="1" applyFont="1" applyAlignment="1">
      <alignment vertical="top"/>
    </xf>
    <xf numFmtId="0" fontId="17" fillId="0" borderId="0" xfId="0" applyFont="1" applyAlignment="1" applyProtection="1">
      <alignment horizontal="left" vertical="top" indent="2"/>
      <protection locked="0"/>
    </xf>
    <xf numFmtId="0" fontId="17" fillId="0" borderId="5" xfId="0" applyFont="1" applyBorder="1" applyAlignment="1" applyProtection="1">
      <alignment horizontal="justify" vertical="top"/>
      <protection locked="0"/>
    </xf>
    <xf numFmtId="4" fontId="16" fillId="0" borderId="0" xfId="0" applyNumberFormat="1" applyFont="1" applyAlignment="1">
      <alignment vertical="top"/>
    </xf>
    <xf numFmtId="0" fontId="16" fillId="0" borderId="0" xfId="0" applyFont="1" applyAlignment="1" applyProtection="1">
      <alignment vertical="top"/>
      <protection locked="0"/>
    </xf>
    <xf numFmtId="4" fontId="16" fillId="0" borderId="4" xfId="0" applyNumberFormat="1" applyFont="1" applyBorder="1" applyAlignment="1" applyProtection="1">
      <alignment vertical="top"/>
      <protection locked="0"/>
    </xf>
    <xf numFmtId="4" fontId="16" fillId="0" borderId="0" xfId="0" applyNumberFormat="1" applyFont="1" applyAlignment="1" applyProtection="1">
      <alignment vertical="top"/>
      <protection locked="0"/>
    </xf>
    <xf numFmtId="0" fontId="16" fillId="0" borderId="5" xfId="0" applyFont="1" applyBorder="1" applyAlignment="1" applyProtection="1">
      <alignment vertical="top"/>
      <protection locked="0"/>
    </xf>
    <xf numFmtId="4" fontId="16" fillId="0" borderId="4" xfId="0" applyNumberFormat="1" applyFont="1" applyBorder="1" applyAlignment="1">
      <alignment vertical="top"/>
    </xf>
    <xf numFmtId="4" fontId="17" fillId="0" borderId="4" xfId="0" applyNumberFormat="1" applyFont="1" applyBorder="1" applyAlignment="1">
      <alignment vertical="top"/>
    </xf>
    <xf numFmtId="4" fontId="17" fillId="0" borderId="0" xfId="0" applyNumberFormat="1" applyFont="1" applyAlignment="1">
      <alignment vertical="top"/>
    </xf>
    <xf numFmtId="0" fontId="17" fillId="0" borderId="0" xfId="0" applyFont="1" applyAlignment="1" applyProtection="1">
      <alignment horizontal="left" vertical="top" wrapText="1" indent="2"/>
      <protection locked="0"/>
    </xf>
    <xf numFmtId="0" fontId="38" fillId="0" borderId="0" xfId="0" applyFont="1" applyProtection="1">
      <protection locked="0"/>
    </xf>
    <xf numFmtId="0" fontId="38" fillId="0" borderId="5" xfId="0" applyFont="1" applyBorder="1" applyAlignment="1" applyProtection="1">
      <alignment horizontal="justify" vertical="top"/>
      <protection locked="0"/>
    </xf>
    <xf numFmtId="0" fontId="17" fillId="0" borderId="4" xfId="0" applyFont="1" applyBorder="1" applyProtection="1">
      <protection locked="0"/>
    </xf>
    <xf numFmtId="0" fontId="16" fillId="0" borderId="0" xfId="0" applyFont="1" applyAlignment="1" applyProtection="1">
      <alignment horizontal="justify" vertical="top"/>
      <protection locked="0"/>
    </xf>
    <xf numFmtId="0" fontId="16" fillId="0" borderId="5" xfId="0" applyFont="1" applyBorder="1" applyAlignment="1" applyProtection="1">
      <alignment horizontal="justify" vertical="top"/>
      <protection locked="0"/>
    </xf>
    <xf numFmtId="0" fontId="39" fillId="0" borderId="19"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4" fillId="0" borderId="0" xfId="0" applyFont="1" applyAlignment="1" applyProtection="1">
      <alignment vertical="top"/>
      <protection locked="0"/>
    </xf>
    <xf numFmtId="0" fontId="4" fillId="0" borderId="2" xfId="0" applyFont="1" applyBorder="1" applyAlignment="1" applyProtection="1">
      <alignment horizontal="center" vertical="top"/>
      <protection locked="0"/>
    </xf>
    <xf numFmtId="0" fontId="3" fillId="0" borderId="0" xfId="0" applyFont="1" applyAlignment="1" applyProtection="1">
      <alignment vertical="center"/>
      <protection locked="0"/>
    </xf>
    <xf numFmtId="4" fontId="13" fillId="0" borderId="0" xfId="0" applyNumberFormat="1" applyFont="1" applyAlignment="1" applyProtection="1">
      <alignment horizontal="right" vertical="center"/>
      <protection locked="0"/>
    </xf>
    <xf numFmtId="0" fontId="9" fillId="0" borderId="0" xfId="0" applyFont="1" applyAlignment="1" applyProtection="1">
      <alignment horizontal="justify" vertical="center"/>
      <protection locked="0"/>
    </xf>
    <xf numFmtId="0" fontId="17" fillId="0" borderId="0" xfId="0" applyFont="1" applyAlignment="1" applyProtection="1">
      <alignment vertical="center"/>
      <protection locked="0"/>
    </xf>
    <xf numFmtId="4" fontId="13" fillId="0" borderId="21" xfId="0" applyNumberFormat="1" applyFont="1" applyBorder="1" applyAlignment="1" applyProtection="1">
      <alignment horizontal="right" vertical="center"/>
      <protection locked="0"/>
    </xf>
    <xf numFmtId="4" fontId="13" fillId="0" borderId="22" xfId="0" applyNumberFormat="1" applyFont="1" applyBorder="1" applyAlignment="1" applyProtection="1">
      <alignment horizontal="right" vertical="center"/>
      <protection locked="0"/>
    </xf>
    <xf numFmtId="0" fontId="9" fillId="0" borderId="23" xfId="0" applyFont="1" applyBorder="1" applyAlignment="1" applyProtection="1">
      <alignment horizontal="justify" vertical="center"/>
      <protection locked="0"/>
    </xf>
    <xf numFmtId="0" fontId="9" fillId="0" borderId="3" xfId="0" applyFont="1" applyBorder="1" applyAlignment="1" applyProtection="1">
      <alignment horizontal="justify" vertical="center"/>
      <protection locked="0"/>
    </xf>
    <xf numFmtId="4" fontId="13" fillId="0" borderId="24" xfId="0" applyNumberFormat="1" applyFont="1" applyBorder="1" applyAlignment="1">
      <alignment horizontal="right" vertical="center"/>
    </xf>
    <xf numFmtId="4" fontId="13" fillId="0" borderId="25" xfId="0" applyNumberFormat="1" applyFont="1" applyBorder="1" applyAlignment="1">
      <alignment horizontal="right" vertical="center"/>
    </xf>
    <xf numFmtId="4" fontId="13" fillId="0" borderId="25" xfId="0" applyNumberFormat="1" applyFont="1" applyBorder="1" applyAlignment="1" applyProtection="1">
      <alignment horizontal="right" vertical="center"/>
      <protection locked="0"/>
    </xf>
    <xf numFmtId="0" fontId="13" fillId="0" borderId="26" xfId="0" applyFont="1" applyBorder="1" applyAlignment="1" applyProtection="1">
      <alignment horizontal="left" vertical="center" wrapText="1" indent="2"/>
      <protection locked="0"/>
    </xf>
    <xf numFmtId="0" fontId="9" fillId="0" borderId="5" xfId="0" applyFont="1" applyBorder="1" applyAlignment="1" applyProtection="1">
      <alignment horizontal="justify" vertical="center"/>
      <protection locked="0"/>
    </xf>
    <xf numFmtId="4" fontId="40" fillId="0" borderId="24" xfId="0" applyNumberFormat="1" applyFont="1" applyBorder="1" applyAlignment="1">
      <alignment horizontal="right" vertical="center"/>
    </xf>
    <xf numFmtId="4" fontId="40" fillId="0" borderId="25" xfId="0" applyNumberFormat="1" applyFont="1" applyBorder="1" applyAlignment="1">
      <alignment horizontal="right" vertical="center"/>
    </xf>
    <xf numFmtId="4" fontId="41" fillId="0" borderId="25" xfId="0" applyNumberFormat="1" applyFont="1" applyBorder="1" applyAlignment="1">
      <alignment horizontal="right" vertical="center"/>
    </xf>
    <xf numFmtId="0" fontId="42" fillId="0" borderId="26" xfId="0" applyFont="1" applyBorder="1" applyAlignment="1" applyProtection="1">
      <alignment horizontal="justify" vertical="center"/>
      <protection locked="0"/>
    </xf>
    <xf numFmtId="0" fontId="24" fillId="0" borderId="5" xfId="0" applyFont="1" applyBorder="1" applyAlignment="1" applyProtection="1">
      <alignment horizontal="justify" vertical="center"/>
      <protection locked="0"/>
    </xf>
    <xf numFmtId="4" fontId="13" fillId="0" borderId="24" xfId="0" applyNumberFormat="1" applyFont="1" applyBorder="1" applyAlignment="1" applyProtection="1">
      <alignment horizontal="right" vertical="center"/>
      <protection locked="0"/>
    </xf>
    <xf numFmtId="4" fontId="41" fillId="0" borderId="24" xfId="0" applyNumberFormat="1" applyFont="1" applyBorder="1" applyAlignment="1">
      <alignment horizontal="right" vertical="center"/>
    </xf>
    <xf numFmtId="0" fontId="24" fillId="0" borderId="26" xfId="0" applyFont="1" applyBorder="1" applyAlignment="1" applyProtection="1">
      <alignment vertical="center"/>
      <protection locked="0"/>
    </xf>
    <xf numFmtId="0" fontId="24" fillId="0" borderId="5" xfId="0" applyFont="1" applyBorder="1" applyAlignment="1" applyProtection="1">
      <alignment vertical="center"/>
      <protection locked="0"/>
    </xf>
    <xf numFmtId="4" fontId="9" fillId="0" borderId="24" xfId="0" applyNumberFormat="1" applyFont="1" applyBorder="1" applyAlignment="1" applyProtection="1">
      <alignment horizontal="justify" vertical="center"/>
      <protection locked="0"/>
    </xf>
    <xf numFmtId="4" fontId="9" fillId="0" borderId="25" xfId="0" applyNumberFormat="1" applyFont="1" applyBorder="1" applyAlignment="1" applyProtection="1">
      <alignment horizontal="justify" vertical="center"/>
      <protection locked="0"/>
    </xf>
    <xf numFmtId="0" fontId="24" fillId="0" borderId="27" xfId="0" applyFont="1" applyBorder="1" applyAlignment="1" applyProtection="1">
      <alignment vertical="center"/>
      <protection locked="0"/>
    </xf>
    <xf numFmtId="0" fontId="24" fillId="0" borderId="18" xfId="0" applyFont="1" applyBorder="1" applyAlignment="1" applyProtection="1">
      <alignment vertical="center"/>
      <protection locked="0"/>
    </xf>
    <xf numFmtId="0" fontId="3" fillId="0" borderId="0" xfId="0" applyFont="1" applyAlignment="1" applyProtection="1">
      <alignment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25" fillId="0" borderId="2" xfId="0" applyFont="1" applyBorder="1" applyAlignment="1" applyProtection="1">
      <alignment vertical="center"/>
      <protection locked="0"/>
    </xf>
    <xf numFmtId="0" fontId="25" fillId="0" borderId="2" xfId="0" applyFont="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4" fillId="0" borderId="0" xfId="0" applyFont="1" applyAlignment="1">
      <alignment horizontal="center" vertical="center"/>
    </xf>
    <xf numFmtId="0" fontId="43"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7" fillId="0" borderId="0" xfId="0" applyFont="1" applyAlignment="1" applyProtection="1">
      <alignment horizontal="justify" vertical="top" wrapText="1"/>
      <protection locked="0"/>
    </xf>
    <xf numFmtId="0" fontId="7" fillId="0" borderId="1" xfId="0" applyFont="1" applyBorder="1" applyAlignment="1" applyProtection="1">
      <alignment horizontal="justify" vertical="top" wrapText="1"/>
      <protection locked="0"/>
    </xf>
    <xf numFmtId="0" fontId="7" fillId="0" borderId="22" xfId="0" applyFont="1" applyBorder="1" applyAlignment="1" applyProtection="1">
      <alignment horizontal="justify" vertical="top" wrapText="1"/>
      <protection locked="0"/>
    </xf>
    <xf numFmtId="0" fontId="8" fillId="0" borderId="2" xfId="0" applyFont="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3" fillId="0" borderId="0" xfId="0" applyFont="1"/>
    <xf numFmtId="4" fontId="7" fillId="0" borderId="4" xfId="0" applyNumberFormat="1" applyFont="1" applyBorder="1" applyAlignment="1">
      <alignment horizontal="right" vertical="top" wrapText="1"/>
    </xf>
    <xf numFmtId="4" fontId="7" fillId="0" borderId="25" xfId="0" applyNumberFormat="1" applyFont="1" applyBorder="1" applyAlignment="1">
      <alignment horizontal="right" vertical="top" wrapText="1"/>
    </xf>
    <xf numFmtId="4" fontId="7" fillId="0" borderId="25" xfId="0" applyNumberFormat="1" applyFont="1" applyBorder="1" applyAlignment="1" applyProtection="1">
      <alignment horizontal="right" vertical="top" wrapText="1"/>
      <protection locked="0"/>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6" fillId="0" borderId="4" xfId="0" applyNumberFormat="1" applyFont="1" applyBorder="1" applyAlignment="1" applyProtection="1">
      <alignment horizontal="right" vertical="top" wrapText="1"/>
      <protection locked="0"/>
    </xf>
    <xf numFmtId="4" fontId="6" fillId="0" borderId="25" xfId="0" applyNumberFormat="1" applyFont="1" applyBorder="1" applyAlignment="1" applyProtection="1">
      <alignment horizontal="right" vertical="top"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justify" vertical="top" wrapText="1"/>
      <protection locked="0"/>
    </xf>
    <xf numFmtId="4" fontId="11" fillId="0" borderId="25" xfId="0" applyNumberFormat="1" applyFont="1" applyBorder="1" applyAlignment="1" applyProtection="1">
      <alignment horizontal="right" vertical="top" wrapText="1"/>
      <protection locked="0"/>
    </xf>
    <xf numFmtId="0" fontId="6" fillId="0" borderId="0" xfId="0" applyFont="1" applyAlignment="1" applyProtection="1">
      <alignment horizontal="justify" vertical="top" wrapText="1"/>
      <protection locked="0"/>
    </xf>
    <xf numFmtId="0" fontId="10" fillId="0" borderId="0" xfId="0" applyFont="1" applyAlignment="1" applyProtection="1">
      <alignment horizontal="justify" vertical="top" wrapText="1"/>
      <protection locked="0"/>
    </xf>
    <xf numFmtId="0" fontId="10" fillId="0" borderId="5" xfId="0" applyFont="1" applyBorder="1" applyAlignment="1" applyProtection="1">
      <alignment horizontal="justify" vertical="top" wrapText="1"/>
      <protection locked="0"/>
    </xf>
    <xf numFmtId="4" fontId="11" fillId="0" borderId="4" xfId="0" applyNumberFormat="1" applyFont="1" applyBorder="1" applyAlignment="1" applyProtection="1">
      <alignment horizontal="right" vertical="top" wrapText="1"/>
      <protection locked="0"/>
    </xf>
    <xf numFmtId="4" fontId="11" fillId="0" borderId="4" xfId="0" applyNumberFormat="1" applyFont="1" applyBorder="1" applyAlignment="1">
      <alignment horizontal="right" vertical="top" wrapText="1"/>
    </xf>
    <xf numFmtId="4" fontId="11" fillId="0" borderId="25" xfId="0" applyNumberFormat="1" applyFont="1" applyBorder="1" applyAlignment="1">
      <alignment horizontal="right" vertical="top" wrapText="1"/>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7" fillId="0" borderId="4" xfId="0" applyNumberFormat="1" applyFont="1" applyBorder="1" applyAlignment="1" applyProtection="1">
      <alignment horizontal="right" vertical="top" wrapText="1"/>
      <protection locked="0"/>
    </xf>
    <xf numFmtId="0" fontId="4" fillId="0" borderId="0" xfId="0" applyFont="1" applyAlignment="1" applyProtection="1">
      <alignment horizontal="left" vertical="top" wrapText="1" indent="5"/>
      <protection locked="0"/>
    </xf>
    <xf numFmtId="0" fontId="4" fillId="0" borderId="5" xfId="0" applyFont="1" applyBorder="1" applyAlignment="1" applyProtection="1">
      <alignment horizontal="left" vertical="top" wrapText="1" indent="5"/>
      <protection locked="0"/>
    </xf>
    <xf numFmtId="4" fontId="12" fillId="0" borderId="4" xfId="0" applyNumberFormat="1" applyFont="1" applyBorder="1" applyAlignment="1" applyProtection="1">
      <alignment horizontal="right" vertical="top" wrapText="1"/>
      <protection locked="0"/>
    </xf>
    <xf numFmtId="4" fontId="12" fillId="0" borderId="25" xfId="0" applyNumberFormat="1" applyFont="1" applyBorder="1" applyAlignment="1" applyProtection="1">
      <alignment horizontal="right" vertical="top" wrapText="1"/>
      <protection locked="0"/>
    </xf>
    <xf numFmtId="0" fontId="8" fillId="0" borderId="0" xfId="0" applyFont="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4" fontId="11" fillId="0" borderId="11" xfId="0" applyNumberFormat="1" applyFont="1" applyBorder="1" applyAlignment="1" applyProtection="1">
      <alignment horizontal="center" vertical="top" wrapText="1"/>
      <protection locked="0"/>
    </xf>
    <xf numFmtId="4" fontId="11" fillId="0" borderId="31" xfId="0" applyNumberFormat="1" applyFont="1" applyBorder="1" applyAlignment="1" applyProtection="1">
      <alignment vertical="top" wrapText="1"/>
      <protection locked="0"/>
    </xf>
    <xf numFmtId="4" fontId="11" fillId="0" borderId="31" xfId="0" applyNumberFormat="1" applyFont="1" applyBorder="1" applyAlignment="1" applyProtection="1">
      <alignment horizontal="center" vertical="top" wrapText="1"/>
      <protection locked="0"/>
    </xf>
    <xf numFmtId="0" fontId="15" fillId="0" borderId="12"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11" fillId="0" borderId="32"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43" fontId="44" fillId="0" borderId="1" xfId="0" applyNumberFormat="1" applyFont="1" applyBorder="1" applyAlignment="1">
      <alignment horizontal="right" vertical="center" wrapText="1"/>
    </xf>
    <xf numFmtId="0" fontId="45" fillId="0" borderId="9" xfId="0" applyFont="1" applyBorder="1" applyAlignment="1">
      <alignment horizontal="justify" vertical="center" wrapText="1"/>
    </xf>
    <xf numFmtId="43" fontId="44" fillId="0" borderId="4" xfId="0" applyNumberFormat="1" applyFont="1" applyBorder="1" applyAlignment="1">
      <alignment horizontal="right" vertical="center" wrapText="1"/>
    </xf>
    <xf numFmtId="0" fontId="45" fillId="0" borderId="10" xfId="0" applyFont="1" applyBorder="1" applyAlignment="1">
      <alignment horizontal="justify" vertical="center" wrapText="1"/>
    </xf>
    <xf numFmtId="0" fontId="45" fillId="0" borderId="4" xfId="0" applyFont="1" applyBorder="1" applyAlignment="1">
      <alignment horizontal="justify" vertical="center" wrapText="1"/>
    </xf>
    <xf numFmtId="0" fontId="46" fillId="0" borderId="10" xfId="0" applyFont="1" applyBorder="1" applyAlignment="1">
      <alignment horizontal="left" vertical="center" wrapText="1"/>
    </xf>
    <xf numFmtId="0" fontId="47" fillId="6" borderId="1" xfId="0" applyFont="1" applyFill="1" applyBorder="1" applyAlignment="1">
      <alignment vertical="center" wrapText="1"/>
    </xf>
    <xf numFmtId="0" fontId="46" fillId="6" borderId="9"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6" fillId="6" borderId="9" xfId="0" applyFont="1" applyFill="1" applyBorder="1" applyAlignment="1">
      <alignment horizontal="center" vertical="center"/>
    </xf>
    <xf numFmtId="0" fontId="46" fillId="6" borderId="4"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0" xfId="0" applyFont="1" applyFill="1" applyBorder="1" applyAlignment="1">
      <alignment horizontal="center" vertical="center"/>
    </xf>
    <xf numFmtId="0" fontId="46" fillId="6" borderId="11" xfId="0"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13" xfId="0" applyFont="1" applyFill="1" applyBorder="1" applyAlignment="1">
      <alignment horizontal="center" vertical="center"/>
    </xf>
    <xf numFmtId="0" fontId="48" fillId="0" borderId="0" xfId="0" applyFont="1" applyAlignment="1">
      <alignment horizontal="center" vertical="justify"/>
    </xf>
    <xf numFmtId="0" fontId="29" fillId="0" borderId="0" xfId="0" applyFont="1" applyAlignment="1">
      <alignment horizontal="center" vertical="center"/>
    </xf>
    <xf numFmtId="0" fontId="49" fillId="0" borderId="1" xfId="0" applyFont="1" applyBorder="1" applyAlignment="1">
      <alignment horizontal="right" vertical="center" wrapText="1"/>
    </xf>
    <xf numFmtId="0" fontId="49" fillId="0" borderId="1" xfId="0" applyFont="1" applyBorder="1" applyAlignment="1">
      <alignment horizontal="justify" vertical="center" wrapText="1"/>
    </xf>
    <xf numFmtId="0" fontId="49" fillId="0" borderId="3" xfId="0" applyFont="1" applyBorder="1" applyAlignment="1">
      <alignment horizontal="justify" vertical="center" wrapText="1"/>
    </xf>
    <xf numFmtId="43" fontId="44" fillId="0" borderId="4" xfId="0" applyNumberFormat="1" applyFont="1" applyBorder="1" applyAlignment="1" applyProtection="1">
      <alignment horizontal="right" vertical="center" wrapText="1"/>
      <protection locked="0"/>
    </xf>
    <xf numFmtId="43" fontId="50" fillId="0" borderId="4" xfId="0" applyNumberFormat="1" applyFont="1" applyBorder="1" applyAlignment="1">
      <alignment horizontal="right" vertical="center" wrapText="1"/>
    </xf>
    <xf numFmtId="0" fontId="44" fillId="0" borderId="4" xfId="0" applyFont="1" applyBorder="1" applyAlignment="1">
      <alignment horizontal="justify" vertical="center" wrapText="1"/>
    </xf>
    <xf numFmtId="0" fontId="44" fillId="0" borderId="5" xfId="0" applyFont="1" applyBorder="1" applyAlignment="1">
      <alignment horizontal="justify" vertical="center" wrapText="1"/>
    </xf>
    <xf numFmtId="0" fontId="50" fillId="0" borderId="4" xfId="0" applyFont="1" applyBorder="1" applyAlignment="1">
      <alignment horizontal="justify" vertical="center" wrapText="1"/>
    </xf>
    <xf numFmtId="0" fontId="50" fillId="0" borderId="5" xfId="0" applyFont="1" applyBorder="1" applyAlignment="1">
      <alignment horizontal="justify" vertical="center" wrapText="1"/>
    </xf>
    <xf numFmtId="43" fontId="50" fillId="6" borderId="4" xfId="0" applyNumberFormat="1" applyFont="1" applyFill="1" applyBorder="1" applyAlignment="1">
      <alignment horizontal="right" vertical="center" wrapText="1"/>
    </xf>
    <xf numFmtId="43" fontId="50" fillId="0" borderId="4" xfId="0" applyNumberFormat="1" applyFont="1" applyBorder="1" applyAlignment="1" applyProtection="1">
      <alignment horizontal="right" vertical="center" wrapText="1"/>
      <protection locked="0"/>
    </xf>
    <xf numFmtId="0" fontId="44" fillId="0" borderId="4" xfId="0" applyFont="1" applyBorder="1" applyAlignment="1">
      <alignment horizontal="justify" vertical="center" wrapText="1"/>
    </xf>
    <xf numFmtId="0" fontId="44" fillId="0" borderId="5" xfId="0" applyFont="1" applyBorder="1" applyAlignment="1">
      <alignment horizontal="justify" vertical="center" wrapText="1"/>
    </xf>
    <xf numFmtId="0" fontId="50" fillId="0" borderId="5" xfId="0" applyFont="1" applyBorder="1" applyAlignment="1">
      <alignment horizontal="justify" vertical="center" wrapText="1"/>
    </xf>
    <xf numFmtId="0" fontId="50" fillId="0" borderId="4" xfId="0" applyFont="1" applyBorder="1" applyAlignment="1">
      <alignment horizontal="justify" vertical="center" wrapText="1"/>
    </xf>
    <xf numFmtId="0" fontId="50" fillId="0" borderId="11" xfId="0" applyFont="1" applyBorder="1" applyAlignment="1">
      <alignment horizontal="justify" vertical="center" wrapText="1"/>
    </xf>
    <xf numFmtId="0" fontId="50" fillId="0" borderId="18" xfId="0" applyFont="1" applyBorder="1" applyAlignment="1">
      <alignment horizontal="justify" vertical="center" wrapText="1"/>
    </xf>
    <xf numFmtId="0" fontId="50" fillId="3" borderId="9"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13"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11" xfId="0" applyFont="1" applyFill="1" applyBorder="1" applyAlignment="1">
      <alignment horizontal="center" vertical="center" wrapText="1"/>
    </xf>
    <xf numFmtId="0" fontId="50" fillId="3" borderId="18"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3" fillId="3" borderId="0" xfId="0" applyFont="1" applyFill="1" applyAlignment="1">
      <alignment horizontal="center" vertical="center" wrapText="1"/>
    </xf>
    <xf numFmtId="0" fontId="17" fillId="0" borderId="10" xfId="0" applyFont="1" applyBorder="1" applyAlignment="1">
      <alignment horizontal="left" vertical="center" wrapText="1"/>
    </xf>
    <xf numFmtId="43" fontId="16" fillId="0" borderId="4" xfId="0" applyNumberFormat="1" applyFont="1" applyBorder="1" applyAlignment="1" applyProtection="1">
      <alignment horizontal="right" vertical="center" wrapText="1"/>
      <protection locked="0"/>
    </xf>
    <xf numFmtId="0" fontId="17" fillId="0" borderId="10" xfId="0" applyFont="1" applyBorder="1" applyAlignment="1">
      <alignment horizontal="left" vertical="center" wrapText="1" indent="1"/>
    </xf>
    <xf numFmtId="0" fontId="51"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6" fillId="0" borderId="0" xfId="0" applyFont="1"/>
    <xf numFmtId="0" fontId="6" fillId="0" borderId="1" xfId="0" applyFont="1" applyBorder="1"/>
    <xf numFmtId="0" fontId="6" fillId="0" borderId="2" xfId="0" applyFont="1" applyBorder="1"/>
    <xf numFmtId="0" fontId="6" fillId="0" borderId="3" xfId="0" applyFont="1" applyBorder="1"/>
    <xf numFmtId="0" fontId="11" fillId="0" borderId="4" xfId="0" applyFont="1" applyBorder="1" applyAlignment="1">
      <alignment horizontal="left" wrapText="1"/>
    </xf>
    <xf numFmtId="0" fontId="11" fillId="0" borderId="0" xfId="0" applyFont="1" applyAlignment="1">
      <alignment horizontal="left" wrapText="1"/>
    </xf>
    <xf numFmtId="0" fontId="11" fillId="0" borderId="5" xfId="0" applyFont="1" applyBorder="1" applyAlignment="1">
      <alignment horizontal="left" wrapText="1"/>
    </xf>
    <xf numFmtId="0" fontId="6" fillId="0" borderId="4" xfId="0" applyFont="1" applyBorder="1"/>
    <xf numFmtId="0" fontId="11" fillId="0" borderId="5" xfId="0" applyFont="1" applyBorder="1"/>
    <xf numFmtId="0" fontId="11" fillId="0" borderId="0" xfId="0" applyFont="1" applyAlignment="1">
      <alignment vertical="justify"/>
    </xf>
    <xf numFmtId="0" fontId="6" fillId="0" borderId="5" xfId="0" applyFont="1" applyBorder="1"/>
    <xf numFmtId="0" fontId="6" fillId="0" borderId="11" xfId="0" applyFont="1" applyBorder="1"/>
    <xf numFmtId="0" fontId="6" fillId="0" borderId="12" xfId="0" applyFont="1" applyBorder="1"/>
    <xf numFmtId="0" fontId="6" fillId="0" borderId="18" xfId="0" applyFont="1" applyBorder="1"/>
    <xf numFmtId="0" fontId="25" fillId="0" borderId="0" xfId="0" applyFont="1" applyAlignment="1">
      <alignment vertical="top"/>
    </xf>
    <xf numFmtId="0" fontId="11" fillId="0" borderId="0" xfId="0" applyFont="1" applyAlignment="1">
      <alignment horizontal="left" vertical="top"/>
    </xf>
    <xf numFmtId="0" fontId="25" fillId="0" borderId="2" xfId="0" applyFont="1" applyBorder="1" applyAlignment="1">
      <alignment horizontal="center" vertical="top"/>
    </xf>
    <xf numFmtId="0" fontId="15" fillId="0" borderId="0" xfId="0" applyFont="1" applyAlignment="1">
      <alignment horizontal="center" vertical="top"/>
    </xf>
    <xf numFmtId="0" fontId="15" fillId="0" borderId="0" xfId="0" applyFont="1" applyAlignment="1">
      <alignment horizontal="center"/>
    </xf>
    <xf numFmtId="0" fontId="11" fillId="0" borderId="0" xfId="0" applyFont="1"/>
    <xf numFmtId="0" fontId="6" fillId="0" borderId="5" xfId="0" quotePrefix="1" applyFont="1" applyBorder="1"/>
    <xf numFmtId="0" fontId="11" fillId="0" borderId="3" xfId="0" applyFont="1" applyBorder="1"/>
    <xf numFmtId="0" fontId="11" fillId="0" borderId="18" xfId="0" applyFont="1" applyBorder="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0" xfId="0" applyFont="1" applyAlignment="1">
      <alignment horizontal="right" vertical="top"/>
    </xf>
    <xf numFmtId="0" fontId="25" fillId="0" borderId="2" xfId="0" applyFont="1" applyBorder="1" applyAlignment="1">
      <alignment horizontal="left" vertical="top"/>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66676</xdr:colOff>
      <xdr:row>0</xdr:row>
      <xdr:rowOff>19050</xdr:rowOff>
    </xdr:from>
    <xdr:ext cx="858825" cy="257175"/>
    <xdr:sp macro="" textlink="">
      <xdr:nvSpPr>
        <xdr:cNvPr id="2" name="3 CuadroTexto">
          <a:extLst>
            <a:ext uri="{FF2B5EF4-FFF2-40B4-BE49-F238E27FC236}">
              <a16:creationId xmlns:a16="http://schemas.microsoft.com/office/drawing/2014/main" id="{73DE746C-A1A9-4481-9392-147133D88E4B}"/>
            </a:ext>
          </a:extLst>
        </xdr:cNvPr>
        <xdr:cNvSpPr txBox="1"/>
      </xdr:nvSpPr>
      <xdr:spPr>
        <a:xfrm>
          <a:off x="4581526" y="19050"/>
          <a:ext cx="858825" cy="2571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noAutofit/>
        </a:bodyPr>
        <a:lstStyle/>
        <a:p>
          <a:pPr algn="r"/>
          <a:r>
            <a:rPr lang="es-MX" sz="1100" b="1">
              <a:latin typeface="Arial" pitchFamily="34" charset="0"/>
              <a:cs typeface="Arial" pitchFamily="34" charset="0"/>
            </a:rPr>
            <a:t>ETCA-I-01</a:t>
          </a:r>
        </a:p>
      </xdr:txBody>
    </xdr:sp>
    <xdr:clientData/>
  </xdr:oneCellAnchor>
  <xdr:oneCellAnchor>
    <xdr:from>
      <xdr:col>0</xdr:col>
      <xdr:colOff>666750</xdr:colOff>
      <xdr:row>54</xdr:row>
      <xdr:rowOff>0</xdr:rowOff>
    </xdr:from>
    <xdr:ext cx="3200400" cy="662517"/>
    <xdr:sp macro="" textlink="">
      <xdr:nvSpPr>
        <xdr:cNvPr id="3" name="CuadroTexto 5">
          <a:extLst>
            <a:ext uri="{FF2B5EF4-FFF2-40B4-BE49-F238E27FC236}">
              <a16:creationId xmlns:a16="http://schemas.microsoft.com/office/drawing/2014/main" id="{C2F7EF30-A4D3-4E36-AC58-98B838791E7D}"/>
            </a:ext>
          </a:extLst>
        </xdr:cNvPr>
        <xdr:cNvSpPr txBox="1"/>
      </xdr:nvSpPr>
      <xdr:spPr>
        <a:xfrm>
          <a:off x="666750" y="10287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a:t>______________________________________</a:t>
          </a:r>
        </a:p>
        <a:p>
          <a:pPr algn="ctr" eaLnBrk="1" fontAlgn="auto" latinLnBrk="0" hangingPunct="1"/>
          <a:r>
            <a:rPr lang="es-MX" sz="1100" b="1" i="0" baseline="0">
              <a:solidFill>
                <a:schemeClr val="tx1"/>
              </a:solidFill>
              <a:effectLst/>
              <a:latin typeface="+mn-lt"/>
              <a:ea typeface="+mn-ea"/>
              <a:cs typeface="+mn-cs"/>
            </a:rPr>
            <a:t>C.P. LEONOR AMPARO LANDAVAZO GUTIERREZ</a:t>
          </a:r>
          <a:endParaRPr lang="es-MX" sz="1200">
            <a:effectLst/>
          </a:endParaRPr>
        </a:p>
        <a:p>
          <a:pPr algn="ctr" eaLnBrk="1" fontAlgn="auto" latinLnBrk="0" hangingPunct="1"/>
          <a:r>
            <a:rPr lang="es-MX" sz="1100" b="1" i="0" baseline="0">
              <a:solidFill>
                <a:schemeClr val="tx1"/>
              </a:solidFill>
              <a:effectLst/>
              <a:latin typeface="+mn-lt"/>
              <a:ea typeface="+mn-ea"/>
              <a:cs typeface="+mn-cs"/>
            </a:rPr>
            <a:t>DIRECTOR  ADMINISTRATIVO </a:t>
          </a:r>
          <a:endParaRPr lang="es-MX" sz="1200">
            <a:effectLst/>
          </a:endParaRPr>
        </a:p>
        <a:p>
          <a:pPr algn="ctr"/>
          <a:endParaRPr lang="es-MX" sz="1200"/>
        </a:p>
      </xdr:txBody>
    </xdr:sp>
    <xdr:clientData/>
  </xdr:oneCellAnchor>
  <xdr:oneCellAnchor>
    <xdr:from>
      <xdr:col>3</xdr:col>
      <xdr:colOff>1571625</xdr:colOff>
      <xdr:row>54</xdr:row>
      <xdr:rowOff>0</xdr:rowOff>
    </xdr:from>
    <xdr:ext cx="3305175" cy="662517"/>
    <xdr:sp macro="" textlink="">
      <xdr:nvSpPr>
        <xdr:cNvPr id="4" name="CuadroTexto 3">
          <a:extLst>
            <a:ext uri="{FF2B5EF4-FFF2-40B4-BE49-F238E27FC236}">
              <a16:creationId xmlns:a16="http://schemas.microsoft.com/office/drawing/2014/main" id="{E5E25EAD-F0C9-4F80-86D4-E23925C479B4}"/>
            </a:ext>
          </a:extLst>
        </xdr:cNvPr>
        <xdr:cNvSpPr txBox="1"/>
      </xdr:nvSpPr>
      <xdr:spPr>
        <a:xfrm>
          <a:off x="3009900" y="10287000"/>
          <a:ext cx="33051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a:t>______________________________________</a:t>
          </a:r>
        </a:p>
        <a:p>
          <a:pPr algn="ctr" eaLnBrk="1" fontAlgn="auto" latinLnBrk="0" hangingPunct="1"/>
          <a:r>
            <a:rPr lang="es-MX" sz="1100" b="1" i="0" baseline="0">
              <a:solidFill>
                <a:schemeClr val="tx1"/>
              </a:solidFill>
              <a:effectLst/>
              <a:latin typeface="+mn-lt"/>
              <a:ea typeface="+mn-ea"/>
              <a:cs typeface="+mn-cs"/>
            </a:rPr>
            <a:t>C.P. MARIO ALBERTO MERINO DIAZ</a:t>
          </a:r>
          <a:endParaRPr lang="es-MX" sz="1200">
            <a:effectLst/>
          </a:endParaRPr>
        </a:p>
        <a:p>
          <a:pPr algn="ctr" eaLnBrk="1" fontAlgn="auto" latinLnBrk="0" hangingPunct="1"/>
          <a:r>
            <a:rPr lang="es-MX" sz="1100" b="1" i="0" baseline="0">
              <a:solidFill>
                <a:schemeClr val="tx1"/>
              </a:solidFill>
              <a:effectLst/>
              <a:latin typeface="+mn-lt"/>
              <a:ea typeface="+mn-ea"/>
              <a:cs typeface="+mn-cs"/>
            </a:rPr>
            <a:t>DIRECTOR GENERAL DE ADMINISTRACION Y FINANZAS </a:t>
          </a:r>
          <a:endParaRPr lang="es-MX" sz="1200">
            <a:effectLst/>
          </a:endParaRPr>
        </a:p>
        <a:p>
          <a:pPr algn="ctr"/>
          <a:endParaRPr lang="es-MX" sz="1200"/>
        </a:p>
      </xdr:txBody>
    </xdr:sp>
    <xdr:clientData/>
  </xdr:oneCellAnchor>
  <xdr:oneCellAnchor>
    <xdr:from>
      <xdr:col>3</xdr:col>
      <xdr:colOff>2486025</xdr:colOff>
      <xdr:row>1</xdr:row>
      <xdr:rowOff>200026</xdr:rowOff>
    </xdr:from>
    <xdr:ext cx="2790824" cy="209550"/>
    <xdr:sp macro="" textlink="">
      <xdr:nvSpPr>
        <xdr:cNvPr id="5" name="6 CuadroTexto">
          <a:extLst>
            <a:ext uri="{FF2B5EF4-FFF2-40B4-BE49-F238E27FC236}">
              <a16:creationId xmlns:a16="http://schemas.microsoft.com/office/drawing/2014/main" id="{BAE6151E-36D8-4ABC-9FDE-0FED39713F6F}"/>
            </a:ext>
          </a:extLst>
        </xdr:cNvPr>
        <xdr:cNvSpPr txBox="1"/>
      </xdr:nvSpPr>
      <xdr:spPr>
        <a:xfrm>
          <a:off x="3009900" y="381001"/>
          <a:ext cx="2790824" cy="2095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r>
            <a:rPr lang="es-MX" sz="1100" b="1" u="sng" baseline="0">
              <a:latin typeface="Arial" pitchFamily="34" charset="0"/>
              <a:cs typeface="Arial" pitchFamily="34" charset="0"/>
            </a:rPr>
            <a:t> </a:t>
          </a:r>
          <a:endParaRPr lang="es-MX" sz="1100" b="1" u="sng">
            <a:latin typeface="Arial" pitchFamily="34" charset="0"/>
            <a:cs typeface="Arial"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161925</xdr:colOff>
      <xdr:row>0</xdr:row>
      <xdr:rowOff>28575</xdr:rowOff>
    </xdr:from>
    <xdr:ext cx="1325551" cy="254557"/>
    <xdr:sp macro="" textlink="">
      <xdr:nvSpPr>
        <xdr:cNvPr id="2" name="3 CuadroTexto">
          <a:extLst>
            <a:ext uri="{FF2B5EF4-FFF2-40B4-BE49-F238E27FC236}">
              <a16:creationId xmlns:a16="http://schemas.microsoft.com/office/drawing/2014/main" id="{2F542E40-0506-4145-8FFE-E3A1C4A0B096}"/>
            </a:ext>
          </a:extLst>
        </xdr:cNvPr>
        <xdr:cNvSpPr txBox="1"/>
      </xdr:nvSpPr>
      <xdr:spPr>
        <a:xfrm>
          <a:off x="701992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ETCA-I-10</a:t>
          </a:r>
        </a:p>
      </xdr:txBody>
    </xdr:sp>
    <xdr:clientData/>
  </xdr:oneCellAnchor>
  <xdr:oneCellAnchor>
    <xdr:from>
      <xdr:col>0</xdr:col>
      <xdr:colOff>0</xdr:colOff>
      <xdr:row>24</xdr:row>
      <xdr:rowOff>0</xdr:rowOff>
    </xdr:from>
    <xdr:ext cx="3200400" cy="662517"/>
    <xdr:sp macro="" textlink="">
      <xdr:nvSpPr>
        <xdr:cNvPr id="3" name="CuadroTexto 5">
          <a:extLst>
            <a:ext uri="{FF2B5EF4-FFF2-40B4-BE49-F238E27FC236}">
              <a16:creationId xmlns:a16="http://schemas.microsoft.com/office/drawing/2014/main" id="{C3E62959-00F5-431F-B11E-40C5FA7DBA04}"/>
            </a:ext>
          </a:extLst>
        </xdr:cNvPr>
        <xdr:cNvSpPr txBox="1"/>
      </xdr:nvSpPr>
      <xdr:spPr>
        <a:xfrm>
          <a:off x="0" y="4572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 </a:t>
          </a:r>
        </a:p>
      </xdr:txBody>
    </xdr:sp>
    <xdr:clientData/>
  </xdr:oneCellAnchor>
  <xdr:oneCellAnchor>
    <xdr:from>
      <xdr:col>5</xdr:col>
      <xdr:colOff>0</xdr:colOff>
      <xdr:row>24</xdr:row>
      <xdr:rowOff>0</xdr:rowOff>
    </xdr:from>
    <xdr:ext cx="3629025" cy="662517"/>
    <xdr:sp macro="" textlink="">
      <xdr:nvSpPr>
        <xdr:cNvPr id="4" name="CuadroTexto 3">
          <a:extLst>
            <a:ext uri="{FF2B5EF4-FFF2-40B4-BE49-F238E27FC236}">
              <a16:creationId xmlns:a16="http://schemas.microsoft.com/office/drawing/2014/main" id="{0CE9AD30-0381-457E-8CBF-498398D499C2}"/>
            </a:ext>
          </a:extLst>
        </xdr:cNvPr>
        <xdr:cNvSpPr txBox="1"/>
      </xdr:nvSpPr>
      <xdr:spPr>
        <a:xfrm>
          <a:off x="3810000" y="4572000"/>
          <a:ext cx="36290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 </a:t>
          </a:r>
        </a:p>
      </xdr:txBody>
    </xdr:sp>
    <xdr:clientData/>
  </xdr:oneCellAnchor>
  <xdr:oneCellAnchor>
    <xdr:from>
      <xdr:col>7</xdr:col>
      <xdr:colOff>190500</xdr:colOff>
      <xdr:row>2</xdr:row>
      <xdr:rowOff>85725</xdr:rowOff>
    </xdr:from>
    <xdr:ext cx="2790824" cy="254557"/>
    <xdr:sp macro="" textlink="">
      <xdr:nvSpPr>
        <xdr:cNvPr id="5" name="7 CuadroTexto">
          <a:extLst>
            <a:ext uri="{FF2B5EF4-FFF2-40B4-BE49-F238E27FC236}">
              <a16:creationId xmlns:a16="http://schemas.microsoft.com/office/drawing/2014/main" id="{2153D276-6F21-415B-B85A-0B114EB278F3}"/>
            </a:ext>
          </a:extLst>
        </xdr:cNvPr>
        <xdr:cNvSpPr txBox="1"/>
      </xdr:nvSpPr>
      <xdr:spPr>
        <a:xfrm>
          <a:off x="5524500" y="4667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p>
      </xdr:txBody>
    </xdr:sp>
    <xdr:clientData/>
  </xdr:oneCellAnchor>
  <xdr:twoCellAnchor>
    <xdr:from>
      <xdr:col>1</xdr:col>
      <xdr:colOff>0</xdr:colOff>
      <xdr:row>12</xdr:row>
      <xdr:rowOff>0</xdr:rowOff>
    </xdr:from>
    <xdr:to>
      <xdr:col>10</xdr:col>
      <xdr:colOff>447675</xdr:colOff>
      <xdr:row>16</xdr:row>
      <xdr:rowOff>95250</xdr:rowOff>
    </xdr:to>
    <xdr:sp macro="" textlink="">
      <xdr:nvSpPr>
        <xdr:cNvPr id="6" name="CuadroTexto 5">
          <a:extLst>
            <a:ext uri="{FF2B5EF4-FFF2-40B4-BE49-F238E27FC236}">
              <a16:creationId xmlns:a16="http://schemas.microsoft.com/office/drawing/2014/main" id="{CFC63736-C466-4033-9399-8B35DF9DB328}"/>
            </a:ext>
          </a:extLst>
        </xdr:cNvPr>
        <xdr:cNvSpPr txBox="1"/>
      </xdr:nvSpPr>
      <xdr:spPr>
        <a:xfrm>
          <a:off x="762000" y="2286000"/>
          <a:ext cx="73056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NO APLICA </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1 CuadroTexto">
          <a:extLst>
            <a:ext uri="{FF2B5EF4-FFF2-40B4-BE49-F238E27FC236}">
              <a16:creationId xmlns:a16="http://schemas.microsoft.com/office/drawing/2014/main" id="{E7F33658-955F-4D19-A290-45ECF410FA0D}"/>
            </a:ext>
          </a:extLst>
        </xdr:cNvPr>
        <xdr:cNvSpPr txBox="1"/>
      </xdr:nvSpPr>
      <xdr:spPr>
        <a:xfrm>
          <a:off x="7620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761752</xdr:colOff>
      <xdr:row>0</xdr:row>
      <xdr:rowOff>76200</xdr:rowOff>
    </xdr:from>
    <xdr:ext cx="184731" cy="254557"/>
    <xdr:sp macro="" textlink="">
      <xdr:nvSpPr>
        <xdr:cNvPr id="3" name="3 CuadroTexto">
          <a:extLst>
            <a:ext uri="{FF2B5EF4-FFF2-40B4-BE49-F238E27FC236}">
              <a16:creationId xmlns:a16="http://schemas.microsoft.com/office/drawing/2014/main" id="{671FE436-D99F-44F1-A6B6-00589C459F1E}"/>
            </a:ext>
          </a:extLst>
        </xdr:cNvPr>
        <xdr:cNvSpPr txBox="1"/>
      </xdr:nvSpPr>
      <xdr:spPr>
        <a:xfrm>
          <a:off x="6857752" y="76200"/>
          <a:ext cx="18473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endParaRPr lang="es-MX" sz="1100" b="1">
            <a:latin typeface="Arial" pitchFamily="34" charset="0"/>
            <a:cs typeface="Arial" pitchFamily="34" charset="0"/>
          </a:endParaRPr>
        </a:p>
      </xdr:txBody>
    </xdr:sp>
    <xdr:clientData/>
  </xdr:oneCellAnchor>
  <xdr:oneCellAnchor>
    <xdr:from>
      <xdr:col>7</xdr:col>
      <xdr:colOff>0</xdr:colOff>
      <xdr:row>2</xdr:row>
      <xdr:rowOff>142875</xdr:rowOff>
    </xdr:from>
    <xdr:ext cx="184731" cy="264560"/>
    <xdr:sp macro="" textlink="">
      <xdr:nvSpPr>
        <xdr:cNvPr id="4" name="4 CuadroTexto">
          <a:extLst>
            <a:ext uri="{FF2B5EF4-FFF2-40B4-BE49-F238E27FC236}">
              <a16:creationId xmlns:a16="http://schemas.microsoft.com/office/drawing/2014/main" id="{11179EED-D530-4950-8410-D9CF8929D322}"/>
            </a:ext>
          </a:extLst>
        </xdr:cNvPr>
        <xdr:cNvSpPr txBox="1"/>
      </xdr:nvSpPr>
      <xdr:spPr>
        <a:xfrm>
          <a:off x="53340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603250</xdr:colOff>
      <xdr:row>37</xdr:row>
      <xdr:rowOff>0</xdr:rowOff>
    </xdr:from>
    <xdr:ext cx="2995083" cy="793749"/>
    <xdr:sp macro="" textlink="">
      <xdr:nvSpPr>
        <xdr:cNvPr id="5" name="CuadroTexto 5">
          <a:extLst>
            <a:ext uri="{FF2B5EF4-FFF2-40B4-BE49-F238E27FC236}">
              <a16:creationId xmlns:a16="http://schemas.microsoft.com/office/drawing/2014/main" id="{D0422E47-78CF-4F11-B847-19F413468F42}"/>
            </a:ext>
          </a:extLst>
        </xdr:cNvPr>
        <xdr:cNvSpPr txBox="1"/>
      </xdr:nvSpPr>
      <xdr:spPr>
        <a:xfrm>
          <a:off x="603250" y="7048500"/>
          <a:ext cx="2995083" cy="793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p>
      </xdr:txBody>
    </xdr:sp>
    <xdr:clientData/>
  </xdr:oneCellAnchor>
  <xdr:oneCellAnchor>
    <xdr:from>
      <xdr:col>5</xdr:col>
      <xdr:colOff>317499</xdr:colOff>
      <xdr:row>37</xdr:row>
      <xdr:rowOff>0</xdr:rowOff>
    </xdr:from>
    <xdr:ext cx="2772833" cy="740834"/>
    <xdr:sp macro="" textlink="">
      <xdr:nvSpPr>
        <xdr:cNvPr id="6" name="CuadroTexto 5">
          <a:extLst>
            <a:ext uri="{FF2B5EF4-FFF2-40B4-BE49-F238E27FC236}">
              <a16:creationId xmlns:a16="http://schemas.microsoft.com/office/drawing/2014/main" id="{09186B9D-A666-4F77-9AD2-9AFF60A1797B}"/>
            </a:ext>
          </a:extLst>
        </xdr:cNvPr>
        <xdr:cNvSpPr txBox="1"/>
      </xdr:nvSpPr>
      <xdr:spPr>
        <a:xfrm>
          <a:off x="4127499" y="7048500"/>
          <a:ext cx="2772833"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p>
      </xdr:txBody>
    </xdr:sp>
    <xdr:clientData/>
  </xdr:oneCellAnchor>
  <xdr:oneCellAnchor>
    <xdr:from>
      <xdr:col>5</xdr:col>
      <xdr:colOff>455084</xdr:colOff>
      <xdr:row>2</xdr:row>
      <xdr:rowOff>158750</xdr:rowOff>
    </xdr:from>
    <xdr:ext cx="2790824" cy="254557"/>
    <xdr:sp macro="" textlink="">
      <xdr:nvSpPr>
        <xdr:cNvPr id="7" name="7 CuadroTexto">
          <a:extLst>
            <a:ext uri="{FF2B5EF4-FFF2-40B4-BE49-F238E27FC236}">
              <a16:creationId xmlns:a16="http://schemas.microsoft.com/office/drawing/2014/main" id="{F9648BDA-3B17-436E-BD59-8D5CE185B0B0}"/>
            </a:ext>
          </a:extLst>
        </xdr:cNvPr>
        <xdr:cNvSpPr txBox="1"/>
      </xdr:nvSpPr>
      <xdr:spPr>
        <a:xfrm>
          <a:off x="4265084" y="5397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endParaRPr lang="es-MX" sz="1100" b="1">
            <a:latin typeface="Arial" pitchFamily="34" charset="0"/>
            <a:cs typeface="Arial" pitchFamily="34" charset="0"/>
          </a:endParaRPr>
        </a:p>
      </xdr:txBody>
    </xdr:sp>
    <xdr:clientData/>
  </xdr:oneCellAnchor>
  <xdr:oneCellAnchor>
    <xdr:from>
      <xdr:col>1</xdr:col>
      <xdr:colOff>0</xdr:colOff>
      <xdr:row>3</xdr:row>
      <xdr:rowOff>142875</xdr:rowOff>
    </xdr:from>
    <xdr:ext cx="184731" cy="264560"/>
    <xdr:sp macro="" textlink="">
      <xdr:nvSpPr>
        <xdr:cNvPr id="8" name="1 CuadroTexto">
          <a:extLst>
            <a:ext uri="{FF2B5EF4-FFF2-40B4-BE49-F238E27FC236}">
              <a16:creationId xmlns:a16="http://schemas.microsoft.com/office/drawing/2014/main" id="{B1BE4D48-F2F6-454C-98E9-FBFF96E96776}"/>
            </a:ext>
          </a:extLst>
        </xdr:cNvPr>
        <xdr:cNvSpPr txBox="1"/>
      </xdr:nvSpPr>
      <xdr:spPr>
        <a:xfrm>
          <a:off x="762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579948</xdr:colOff>
      <xdr:row>0</xdr:row>
      <xdr:rowOff>201085</xdr:rowOff>
    </xdr:from>
    <xdr:ext cx="874535" cy="254000"/>
    <xdr:sp macro="" textlink="">
      <xdr:nvSpPr>
        <xdr:cNvPr id="9" name="3 CuadroTexto">
          <a:extLst>
            <a:ext uri="{FF2B5EF4-FFF2-40B4-BE49-F238E27FC236}">
              <a16:creationId xmlns:a16="http://schemas.microsoft.com/office/drawing/2014/main" id="{29A2A028-83C7-47CF-AA3D-0E30C8C1C0D5}"/>
            </a:ext>
          </a:extLst>
        </xdr:cNvPr>
        <xdr:cNvSpPr txBox="1"/>
      </xdr:nvSpPr>
      <xdr:spPr>
        <a:xfrm>
          <a:off x="6675948" y="191560"/>
          <a:ext cx="874535" cy="254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no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3</xdr:row>
      <xdr:rowOff>142875</xdr:rowOff>
    </xdr:from>
    <xdr:ext cx="184731" cy="264560"/>
    <xdr:sp macro="" textlink="">
      <xdr:nvSpPr>
        <xdr:cNvPr id="10" name="4 CuadroTexto">
          <a:extLst>
            <a:ext uri="{FF2B5EF4-FFF2-40B4-BE49-F238E27FC236}">
              <a16:creationId xmlns:a16="http://schemas.microsoft.com/office/drawing/2014/main" id="{E911EA30-2BB3-400E-A960-0B6469AAF28C}"/>
            </a:ext>
          </a:extLst>
        </xdr:cNvPr>
        <xdr:cNvSpPr txBox="1"/>
      </xdr:nvSpPr>
      <xdr:spPr>
        <a:xfrm>
          <a:off x="5334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603250</xdr:colOff>
      <xdr:row>24</xdr:row>
      <xdr:rowOff>95250</xdr:rowOff>
    </xdr:from>
    <xdr:ext cx="2995083" cy="751417"/>
    <xdr:sp macro="" textlink="">
      <xdr:nvSpPr>
        <xdr:cNvPr id="11" name="CuadroTexto 5">
          <a:extLst>
            <a:ext uri="{FF2B5EF4-FFF2-40B4-BE49-F238E27FC236}">
              <a16:creationId xmlns:a16="http://schemas.microsoft.com/office/drawing/2014/main" id="{443439A4-6164-46BA-BB6A-B52B37D4EDBF}"/>
            </a:ext>
          </a:extLst>
        </xdr:cNvPr>
        <xdr:cNvSpPr txBox="1"/>
      </xdr:nvSpPr>
      <xdr:spPr>
        <a:xfrm>
          <a:off x="603250" y="4667250"/>
          <a:ext cx="2995083" cy="751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xdr:txBody>
    </xdr:sp>
    <xdr:clientData/>
  </xdr:oneCellAnchor>
  <xdr:oneCellAnchor>
    <xdr:from>
      <xdr:col>5</xdr:col>
      <xdr:colOff>317499</xdr:colOff>
      <xdr:row>24</xdr:row>
      <xdr:rowOff>84667</xdr:rowOff>
    </xdr:from>
    <xdr:ext cx="3429001" cy="740834"/>
    <xdr:sp macro="" textlink="">
      <xdr:nvSpPr>
        <xdr:cNvPr id="12" name="CuadroTexto 5">
          <a:extLst>
            <a:ext uri="{FF2B5EF4-FFF2-40B4-BE49-F238E27FC236}">
              <a16:creationId xmlns:a16="http://schemas.microsoft.com/office/drawing/2014/main" id="{526C2563-25A5-4F12-A548-E87675DD5636}"/>
            </a:ext>
          </a:extLst>
        </xdr:cNvPr>
        <xdr:cNvSpPr txBox="1"/>
      </xdr:nvSpPr>
      <xdr:spPr>
        <a:xfrm>
          <a:off x="4127499" y="4656667"/>
          <a:ext cx="3429001"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oneCellAnchor>
    <xdr:from>
      <xdr:col>5</xdr:col>
      <xdr:colOff>455084</xdr:colOff>
      <xdr:row>3</xdr:row>
      <xdr:rowOff>158750</xdr:rowOff>
    </xdr:from>
    <xdr:ext cx="2790824" cy="254557"/>
    <xdr:sp macro="" textlink="">
      <xdr:nvSpPr>
        <xdr:cNvPr id="13" name="7 CuadroTexto">
          <a:extLst>
            <a:ext uri="{FF2B5EF4-FFF2-40B4-BE49-F238E27FC236}">
              <a16:creationId xmlns:a16="http://schemas.microsoft.com/office/drawing/2014/main" id="{4490CF33-5E45-43FF-94DE-F07037426583}"/>
            </a:ext>
          </a:extLst>
        </xdr:cNvPr>
        <xdr:cNvSpPr txBox="1"/>
      </xdr:nvSpPr>
      <xdr:spPr>
        <a:xfrm>
          <a:off x="4265084" y="730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8</xdr:col>
      <xdr:colOff>586298</xdr:colOff>
      <xdr:row>0</xdr:row>
      <xdr:rowOff>0</xdr:rowOff>
    </xdr:from>
    <xdr:ext cx="874535" cy="254557"/>
    <xdr:sp macro="" textlink="">
      <xdr:nvSpPr>
        <xdr:cNvPr id="2" name="3 CuadroTexto">
          <a:extLst>
            <a:ext uri="{FF2B5EF4-FFF2-40B4-BE49-F238E27FC236}">
              <a16:creationId xmlns:a16="http://schemas.microsoft.com/office/drawing/2014/main" id="{E99288DC-EB54-40AD-8CFF-9A25BE5E762D}"/>
            </a:ext>
          </a:extLst>
        </xdr:cNvPr>
        <xdr:cNvSpPr txBox="1"/>
      </xdr:nvSpPr>
      <xdr:spPr>
        <a:xfrm>
          <a:off x="6606098" y="0"/>
          <a:ext cx="87453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CPCA-I-12</a:t>
          </a:r>
        </a:p>
      </xdr:txBody>
    </xdr:sp>
    <xdr:clientData/>
  </xdr:oneCellAnchor>
  <xdr:oneCellAnchor>
    <xdr:from>
      <xdr:col>8</xdr:col>
      <xdr:colOff>0</xdr:colOff>
      <xdr:row>2</xdr:row>
      <xdr:rowOff>142875</xdr:rowOff>
    </xdr:from>
    <xdr:ext cx="184731" cy="264560"/>
    <xdr:sp macro="" textlink="">
      <xdr:nvSpPr>
        <xdr:cNvPr id="3" name="4 CuadroTexto">
          <a:extLst>
            <a:ext uri="{FF2B5EF4-FFF2-40B4-BE49-F238E27FC236}">
              <a16:creationId xmlns:a16="http://schemas.microsoft.com/office/drawing/2014/main" id="{A83E3AFD-DE10-45C6-A93F-D8EC44E19B93}"/>
            </a:ext>
          </a:extLst>
        </xdr:cNvPr>
        <xdr:cNvSpPr txBox="1"/>
      </xdr:nvSpPr>
      <xdr:spPr>
        <a:xfrm>
          <a:off x="60198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6</xdr:col>
      <xdr:colOff>228600</xdr:colOff>
      <xdr:row>2</xdr:row>
      <xdr:rowOff>133350</xdr:rowOff>
    </xdr:from>
    <xdr:ext cx="2790824" cy="254557"/>
    <xdr:sp macro="" textlink="">
      <xdr:nvSpPr>
        <xdr:cNvPr id="4" name="4 CuadroTexto">
          <a:extLst>
            <a:ext uri="{FF2B5EF4-FFF2-40B4-BE49-F238E27FC236}">
              <a16:creationId xmlns:a16="http://schemas.microsoft.com/office/drawing/2014/main" id="{B45C490B-7026-4DD7-8AD0-662590D5DEBC}"/>
            </a:ext>
          </a:extLst>
        </xdr:cNvPr>
        <xdr:cNvSpPr txBox="1"/>
      </xdr:nvSpPr>
      <xdr:spPr>
        <a:xfrm>
          <a:off x="4743450" y="5143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TRIMESTRE:______________</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523875</xdr:colOff>
      <xdr:row>0</xdr:row>
      <xdr:rowOff>12143</xdr:rowOff>
    </xdr:from>
    <xdr:ext cx="1325551" cy="254557"/>
    <xdr:sp macro="" textlink="">
      <xdr:nvSpPr>
        <xdr:cNvPr id="2" name="3 CuadroTexto">
          <a:extLst>
            <a:ext uri="{FF2B5EF4-FFF2-40B4-BE49-F238E27FC236}">
              <a16:creationId xmlns:a16="http://schemas.microsoft.com/office/drawing/2014/main" id="{2961CE23-25FF-4C7E-BA9F-F8517003D22B}"/>
            </a:ext>
          </a:extLst>
        </xdr:cNvPr>
        <xdr:cNvSpPr txBox="1"/>
      </xdr:nvSpPr>
      <xdr:spPr>
        <a:xfrm>
          <a:off x="4333875" y="12143"/>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ETCA-I-02</a:t>
          </a:r>
        </a:p>
      </xdr:txBody>
    </xdr:sp>
    <xdr:clientData/>
  </xdr:oneCellAnchor>
  <xdr:oneCellAnchor>
    <xdr:from>
      <xdr:col>0</xdr:col>
      <xdr:colOff>0</xdr:colOff>
      <xdr:row>72</xdr:row>
      <xdr:rowOff>133349</xdr:rowOff>
    </xdr:from>
    <xdr:ext cx="3200400" cy="657226"/>
    <xdr:sp macro="" textlink="">
      <xdr:nvSpPr>
        <xdr:cNvPr id="3" name="CuadroTexto 5">
          <a:extLst>
            <a:ext uri="{FF2B5EF4-FFF2-40B4-BE49-F238E27FC236}">
              <a16:creationId xmlns:a16="http://schemas.microsoft.com/office/drawing/2014/main" id="{9CEA1445-1280-45F9-B2FE-E0AB45E70A14}"/>
            </a:ext>
          </a:extLst>
        </xdr:cNvPr>
        <xdr:cNvSpPr txBox="1"/>
      </xdr:nvSpPr>
      <xdr:spPr>
        <a:xfrm>
          <a:off x="0" y="13849349"/>
          <a:ext cx="3200400" cy="657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 </a:t>
          </a:r>
        </a:p>
      </xdr:txBody>
    </xdr:sp>
    <xdr:clientData/>
  </xdr:oneCellAnchor>
  <xdr:oneCellAnchor>
    <xdr:from>
      <xdr:col>2</xdr:col>
      <xdr:colOff>941918</xdr:colOff>
      <xdr:row>72</xdr:row>
      <xdr:rowOff>142875</xdr:rowOff>
    </xdr:from>
    <xdr:ext cx="3548592" cy="695325"/>
    <xdr:sp macro="" textlink="">
      <xdr:nvSpPr>
        <xdr:cNvPr id="4" name="CuadroTexto 5">
          <a:extLst>
            <a:ext uri="{FF2B5EF4-FFF2-40B4-BE49-F238E27FC236}">
              <a16:creationId xmlns:a16="http://schemas.microsoft.com/office/drawing/2014/main" id="{8C4DBE7B-18CA-4DC4-9724-E1A58BF20281}"/>
            </a:ext>
          </a:extLst>
        </xdr:cNvPr>
        <xdr:cNvSpPr txBox="1"/>
      </xdr:nvSpPr>
      <xdr:spPr>
        <a:xfrm>
          <a:off x="2284943" y="13858875"/>
          <a:ext cx="3548592"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 </a:t>
          </a:r>
        </a:p>
      </xdr:txBody>
    </xdr:sp>
    <xdr:clientData/>
  </xdr:oneCellAnchor>
  <xdr:oneCellAnchor>
    <xdr:from>
      <xdr:col>4</xdr:col>
      <xdr:colOff>2108200</xdr:colOff>
      <xdr:row>2</xdr:row>
      <xdr:rowOff>51858</xdr:rowOff>
    </xdr:from>
    <xdr:ext cx="2790824" cy="254557"/>
    <xdr:sp macro="" textlink="">
      <xdr:nvSpPr>
        <xdr:cNvPr id="5" name="8 CuadroTexto">
          <a:extLst>
            <a:ext uri="{FF2B5EF4-FFF2-40B4-BE49-F238E27FC236}">
              <a16:creationId xmlns:a16="http://schemas.microsoft.com/office/drawing/2014/main" id="{1AF8FC6B-7477-461E-AE9D-C8F41821D0D3}"/>
            </a:ext>
          </a:extLst>
        </xdr:cNvPr>
        <xdr:cNvSpPr txBox="1"/>
      </xdr:nvSpPr>
      <xdr:spPr>
        <a:xfrm>
          <a:off x="3813175" y="432858"/>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endParaRPr lang="es-MX" sz="1100" b="1">
            <a:latin typeface="Arial" pitchFamily="34" charset="0"/>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200025</xdr:colOff>
      <xdr:row>2</xdr:row>
      <xdr:rowOff>142875</xdr:rowOff>
    </xdr:from>
    <xdr:ext cx="184731" cy="264560"/>
    <xdr:sp macro="" textlink="">
      <xdr:nvSpPr>
        <xdr:cNvPr id="2" name="1 CuadroTexto">
          <a:extLst>
            <a:ext uri="{FF2B5EF4-FFF2-40B4-BE49-F238E27FC236}">
              <a16:creationId xmlns:a16="http://schemas.microsoft.com/office/drawing/2014/main" id="{84C4A13C-2E9B-4941-9697-DDA9B2622C13}"/>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3" name="1 CuadroTexto">
          <a:extLst>
            <a:ext uri="{FF2B5EF4-FFF2-40B4-BE49-F238E27FC236}">
              <a16:creationId xmlns:a16="http://schemas.microsoft.com/office/drawing/2014/main" id="{082A5BF3-B247-4EB3-ADEC-5E8982AB908C}"/>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DF62DB52-8CE0-4B7E-9486-8C9B7A1A0BAF}"/>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3</xdr:col>
      <xdr:colOff>245349</xdr:colOff>
      <xdr:row>0</xdr:row>
      <xdr:rowOff>63500</xdr:rowOff>
    </xdr:from>
    <xdr:ext cx="858825" cy="254557"/>
    <xdr:sp macro="" textlink="">
      <xdr:nvSpPr>
        <xdr:cNvPr id="5" name="3 CuadroTexto">
          <a:extLst>
            <a:ext uri="{FF2B5EF4-FFF2-40B4-BE49-F238E27FC236}">
              <a16:creationId xmlns:a16="http://schemas.microsoft.com/office/drawing/2014/main" id="{F46A8776-8842-425B-90F9-0EAA41A3D178}"/>
            </a:ext>
          </a:extLst>
        </xdr:cNvPr>
        <xdr:cNvSpPr txBox="1"/>
      </xdr:nvSpPr>
      <xdr:spPr>
        <a:xfrm>
          <a:off x="2502774" y="635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ETCA-I-03</a:t>
          </a:r>
        </a:p>
      </xdr:txBody>
    </xdr:sp>
    <xdr:clientData/>
  </xdr:oneCellAnchor>
  <xdr:oneCellAnchor>
    <xdr:from>
      <xdr:col>1</xdr:col>
      <xdr:colOff>0</xdr:colOff>
      <xdr:row>66</xdr:row>
      <xdr:rowOff>0</xdr:rowOff>
    </xdr:from>
    <xdr:ext cx="3019425" cy="662517"/>
    <xdr:sp macro="" textlink="">
      <xdr:nvSpPr>
        <xdr:cNvPr id="6" name="CuadroTexto 5">
          <a:extLst>
            <a:ext uri="{FF2B5EF4-FFF2-40B4-BE49-F238E27FC236}">
              <a16:creationId xmlns:a16="http://schemas.microsoft.com/office/drawing/2014/main" id="{820052A0-F547-4B11-BF4B-65C5BE660A35}"/>
            </a:ext>
          </a:extLst>
        </xdr:cNvPr>
        <xdr:cNvSpPr txBox="1"/>
      </xdr:nvSpPr>
      <xdr:spPr>
        <a:xfrm>
          <a:off x="752475" y="125730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 </a:t>
          </a:r>
        </a:p>
      </xdr:txBody>
    </xdr:sp>
    <xdr:clientData/>
  </xdr:oneCellAnchor>
  <xdr:oneCellAnchor>
    <xdr:from>
      <xdr:col>1</xdr:col>
      <xdr:colOff>5411933</xdr:colOff>
      <xdr:row>66</xdr:row>
      <xdr:rowOff>0</xdr:rowOff>
    </xdr:from>
    <xdr:ext cx="3351068" cy="662517"/>
    <xdr:sp macro="" textlink="">
      <xdr:nvSpPr>
        <xdr:cNvPr id="7" name="CuadroTexto 5">
          <a:extLst>
            <a:ext uri="{FF2B5EF4-FFF2-40B4-BE49-F238E27FC236}">
              <a16:creationId xmlns:a16="http://schemas.microsoft.com/office/drawing/2014/main" id="{EFDC046A-A48E-45D2-A460-437003C85B64}"/>
            </a:ext>
          </a:extLst>
        </xdr:cNvPr>
        <xdr:cNvSpPr txBox="1"/>
      </xdr:nvSpPr>
      <xdr:spPr>
        <a:xfrm>
          <a:off x="1506683" y="12573000"/>
          <a:ext cx="3351068"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 </a:t>
          </a:r>
        </a:p>
      </xdr:txBody>
    </xdr:sp>
    <xdr:clientData/>
  </xdr:oneCellAnchor>
  <xdr:oneCellAnchor>
    <xdr:from>
      <xdr:col>1</xdr:col>
      <xdr:colOff>6318250</xdr:colOff>
      <xdr:row>2</xdr:row>
      <xdr:rowOff>116416</xdr:rowOff>
    </xdr:from>
    <xdr:ext cx="2790824" cy="254557"/>
    <xdr:sp macro="" textlink="">
      <xdr:nvSpPr>
        <xdr:cNvPr id="8" name="8 CuadroTexto">
          <a:extLst>
            <a:ext uri="{FF2B5EF4-FFF2-40B4-BE49-F238E27FC236}">
              <a16:creationId xmlns:a16="http://schemas.microsoft.com/office/drawing/2014/main" id="{7CF04AE8-9269-451B-8B59-E6D3A5318A70}"/>
            </a:ext>
          </a:extLst>
        </xdr:cNvPr>
        <xdr:cNvSpPr txBox="1"/>
      </xdr:nvSpPr>
      <xdr:spPr>
        <a:xfrm>
          <a:off x="1508125" y="497416"/>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42</xdr:row>
      <xdr:rowOff>31750</xdr:rowOff>
    </xdr:from>
    <xdr:ext cx="3019425" cy="662517"/>
    <xdr:sp macro="" textlink="">
      <xdr:nvSpPr>
        <xdr:cNvPr id="2" name="CuadroTexto 5">
          <a:extLst>
            <a:ext uri="{FF2B5EF4-FFF2-40B4-BE49-F238E27FC236}">
              <a16:creationId xmlns:a16="http://schemas.microsoft.com/office/drawing/2014/main" id="{6F80DB0F-7AB5-46CB-BED1-8013DCC2D645}"/>
            </a:ext>
          </a:extLst>
        </xdr:cNvPr>
        <xdr:cNvSpPr txBox="1"/>
      </xdr:nvSpPr>
      <xdr:spPr>
        <a:xfrm>
          <a:off x="190500" y="803275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 </a:t>
          </a:r>
        </a:p>
      </xdr:txBody>
    </xdr:sp>
    <xdr:clientData/>
  </xdr:oneCellAnchor>
  <xdr:oneCellAnchor>
    <xdr:from>
      <xdr:col>2</xdr:col>
      <xdr:colOff>752475</xdr:colOff>
      <xdr:row>42</xdr:row>
      <xdr:rowOff>31750</xdr:rowOff>
    </xdr:from>
    <xdr:ext cx="3316815" cy="662517"/>
    <xdr:sp macro="" textlink="">
      <xdr:nvSpPr>
        <xdr:cNvPr id="3" name="CuadroTexto 5">
          <a:extLst>
            <a:ext uri="{FF2B5EF4-FFF2-40B4-BE49-F238E27FC236}">
              <a16:creationId xmlns:a16="http://schemas.microsoft.com/office/drawing/2014/main" id="{809AD317-54B9-4E22-A2D5-540DB9B3711E}"/>
            </a:ext>
          </a:extLst>
        </xdr:cNvPr>
        <xdr:cNvSpPr txBox="1"/>
      </xdr:nvSpPr>
      <xdr:spPr>
        <a:xfrm>
          <a:off x="2276475" y="8032750"/>
          <a:ext cx="331681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 </a:t>
          </a:r>
        </a:p>
      </xdr:txBody>
    </xdr:sp>
    <xdr:clientData/>
  </xdr:oneCellAnchor>
  <xdr:oneCellAnchor>
    <xdr:from>
      <xdr:col>3</xdr:col>
      <xdr:colOff>460375</xdr:colOff>
      <xdr:row>1</xdr:row>
      <xdr:rowOff>158750</xdr:rowOff>
    </xdr:from>
    <xdr:ext cx="2790824" cy="254557"/>
    <xdr:sp macro="" textlink="">
      <xdr:nvSpPr>
        <xdr:cNvPr id="4" name="8 CuadroTexto">
          <a:extLst>
            <a:ext uri="{FF2B5EF4-FFF2-40B4-BE49-F238E27FC236}">
              <a16:creationId xmlns:a16="http://schemas.microsoft.com/office/drawing/2014/main" id="{95BE07D8-8C2D-47C7-B4AC-B1C1BA041726}"/>
            </a:ext>
          </a:extLst>
        </xdr:cNvPr>
        <xdr:cNvSpPr txBox="1"/>
      </xdr:nvSpPr>
      <xdr:spPr>
        <a:xfrm>
          <a:off x="2746375" y="349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PRIMERO</a:t>
          </a:r>
          <a:r>
            <a:rPr lang="es-MX" sz="1100" b="1" u="sng" baseline="0">
              <a:latin typeface="Arial" pitchFamily="34" charset="0"/>
              <a:cs typeface="Arial" pitchFamily="34" charset="0"/>
            </a:rPr>
            <a:t>  </a:t>
          </a:r>
          <a:endParaRPr lang="es-MX" sz="1100" b="1" u="sng">
            <a:latin typeface="Arial" pitchFamily="34" charset="0"/>
            <a:cs typeface="Arial" pitchFamily="34" charset="0"/>
          </a:endParaRPr>
        </a:p>
      </xdr:txBody>
    </xdr:sp>
    <xdr:clientData/>
  </xdr:oneCellAnchor>
  <xdr:oneCellAnchor>
    <xdr:from>
      <xdr:col>5</xdr:col>
      <xdr:colOff>111125</xdr:colOff>
      <xdr:row>0</xdr:row>
      <xdr:rowOff>0</xdr:rowOff>
    </xdr:from>
    <xdr:ext cx="858825" cy="254557"/>
    <xdr:sp macro="" textlink="">
      <xdr:nvSpPr>
        <xdr:cNvPr id="5" name="3 CuadroTexto">
          <a:extLst>
            <a:ext uri="{FF2B5EF4-FFF2-40B4-BE49-F238E27FC236}">
              <a16:creationId xmlns:a16="http://schemas.microsoft.com/office/drawing/2014/main" id="{AE14337C-E77A-4F1F-8BE8-6C06BA05F4FC}"/>
            </a:ext>
          </a:extLst>
        </xdr:cNvPr>
        <xdr:cNvSpPr txBox="1"/>
      </xdr:nvSpPr>
      <xdr:spPr>
        <a:xfrm>
          <a:off x="3921125"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4 CuadroTexto">
          <a:extLst>
            <a:ext uri="{FF2B5EF4-FFF2-40B4-BE49-F238E27FC236}">
              <a16:creationId xmlns:a16="http://schemas.microsoft.com/office/drawing/2014/main" id="{37FEF8A5-3758-4161-8217-2BF5CFA31B58}"/>
            </a:ext>
          </a:extLst>
        </xdr:cNvPr>
        <xdr:cNvSpPr txBox="1"/>
      </xdr:nvSpPr>
      <xdr:spPr>
        <a:xfrm>
          <a:off x="7524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154333</xdr:colOff>
      <xdr:row>0</xdr:row>
      <xdr:rowOff>38100</xdr:rowOff>
    </xdr:from>
    <xdr:ext cx="858825" cy="254557"/>
    <xdr:sp macro="" textlink="">
      <xdr:nvSpPr>
        <xdr:cNvPr id="3" name="6 CuadroTexto">
          <a:extLst>
            <a:ext uri="{FF2B5EF4-FFF2-40B4-BE49-F238E27FC236}">
              <a16:creationId xmlns:a16="http://schemas.microsoft.com/office/drawing/2014/main" id="{76073B28-9B40-48AE-9134-6E4C908EEFFE}"/>
            </a:ext>
          </a:extLst>
        </xdr:cNvPr>
        <xdr:cNvSpPr txBox="1"/>
      </xdr:nvSpPr>
      <xdr:spPr>
        <a:xfrm>
          <a:off x="1659283" y="381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ETCA-I-05</a:t>
          </a:r>
        </a:p>
      </xdr:txBody>
    </xdr:sp>
    <xdr:clientData/>
  </xdr:oneCellAnchor>
  <xdr:oneCellAnchor>
    <xdr:from>
      <xdr:col>1</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94BFEA8A-28E7-4DD3-AD94-94E3766236E9}"/>
            </a:ext>
          </a:extLst>
        </xdr:cNvPr>
        <xdr:cNvSpPr txBox="1"/>
      </xdr:nvSpPr>
      <xdr:spPr>
        <a:xfrm>
          <a:off x="9525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4905375</xdr:colOff>
      <xdr:row>2</xdr:row>
      <xdr:rowOff>0</xdr:rowOff>
    </xdr:from>
    <xdr:ext cx="2790824" cy="254557"/>
    <xdr:sp macro="" textlink="">
      <xdr:nvSpPr>
        <xdr:cNvPr id="5" name="8 CuadroTexto">
          <a:extLst>
            <a:ext uri="{FF2B5EF4-FFF2-40B4-BE49-F238E27FC236}">
              <a16:creationId xmlns:a16="http://schemas.microsoft.com/office/drawing/2014/main" id="{6C11543C-02C8-4E0D-B919-9A6EBAB543F3}"/>
            </a:ext>
          </a:extLst>
        </xdr:cNvPr>
        <xdr:cNvSpPr txBox="1"/>
      </xdr:nvSpPr>
      <xdr:spPr>
        <a:xfrm>
          <a:off x="752475" y="3810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PRIMERO  </a:t>
          </a:r>
        </a:p>
      </xdr:txBody>
    </xdr:sp>
    <xdr:clientData/>
  </xdr:oneCellAnchor>
  <xdr:oneCellAnchor>
    <xdr:from>
      <xdr:col>0</xdr:col>
      <xdr:colOff>0</xdr:colOff>
      <xdr:row>63</xdr:row>
      <xdr:rowOff>114300</xdr:rowOff>
    </xdr:from>
    <xdr:ext cx="2892425" cy="682624"/>
    <xdr:sp macro="" textlink="">
      <xdr:nvSpPr>
        <xdr:cNvPr id="6" name="CuadroTexto 5">
          <a:extLst>
            <a:ext uri="{FF2B5EF4-FFF2-40B4-BE49-F238E27FC236}">
              <a16:creationId xmlns:a16="http://schemas.microsoft.com/office/drawing/2014/main" id="{FDD5B2DD-50C3-414F-9E65-A26110DE149D}"/>
            </a:ext>
          </a:extLst>
        </xdr:cNvPr>
        <xdr:cNvSpPr txBox="1"/>
      </xdr:nvSpPr>
      <xdr:spPr>
        <a:xfrm>
          <a:off x="0" y="12115800"/>
          <a:ext cx="2892425" cy="682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 </a:t>
          </a:r>
        </a:p>
      </xdr:txBody>
    </xdr:sp>
    <xdr:clientData/>
  </xdr:oneCellAnchor>
  <xdr:oneCellAnchor>
    <xdr:from>
      <xdr:col>0</xdr:col>
      <xdr:colOff>3862917</xdr:colOff>
      <xdr:row>63</xdr:row>
      <xdr:rowOff>123825</xdr:rowOff>
    </xdr:from>
    <xdr:ext cx="3288770" cy="722313"/>
    <xdr:sp macro="" textlink="">
      <xdr:nvSpPr>
        <xdr:cNvPr id="7" name="CuadroTexto 5">
          <a:extLst>
            <a:ext uri="{FF2B5EF4-FFF2-40B4-BE49-F238E27FC236}">
              <a16:creationId xmlns:a16="http://schemas.microsoft.com/office/drawing/2014/main" id="{E5CA8011-8998-4AD6-B91D-949B19B52AA6}"/>
            </a:ext>
          </a:extLst>
        </xdr:cNvPr>
        <xdr:cNvSpPr txBox="1"/>
      </xdr:nvSpPr>
      <xdr:spPr>
        <a:xfrm>
          <a:off x="748242" y="12125325"/>
          <a:ext cx="3288770" cy="722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 </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649165</xdr:colOff>
      <xdr:row>0</xdr:row>
      <xdr:rowOff>30773</xdr:rowOff>
    </xdr:from>
    <xdr:ext cx="1066800" cy="254557"/>
    <xdr:sp macro="" textlink="">
      <xdr:nvSpPr>
        <xdr:cNvPr id="2" name="1 CuadroTexto">
          <a:extLst>
            <a:ext uri="{FF2B5EF4-FFF2-40B4-BE49-F238E27FC236}">
              <a16:creationId xmlns:a16="http://schemas.microsoft.com/office/drawing/2014/main" id="{B6DBBE32-F309-46B7-95E3-7C9AE48B28CA}"/>
            </a:ext>
          </a:extLst>
        </xdr:cNvPr>
        <xdr:cNvSpPr txBox="1"/>
      </xdr:nvSpPr>
      <xdr:spPr>
        <a:xfrm>
          <a:off x="2154115" y="30773"/>
          <a:ext cx="1066800"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ETCA-I-06</a:t>
          </a:r>
        </a:p>
      </xdr:txBody>
    </xdr:sp>
    <xdr:clientData/>
  </xdr:oneCellAnchor>
  <xdr:oneCellAnchor>
    <xdr:from>
      <xdr:col>0</xdr:col>
      <xdr:colOff>68036</xdr:colOff>
      <xdr:row>65</xdr:row>
      <xdr:rowOff>43962</xdr:rowOff>
    </xdr:from>
    <xdr:ext cx="2774287" cy="681404"/>
    <xdr:sp macro="" textlink="">
      <xdr:nvSpPr>
        <xdr:cNvPr id="3" name="CuadroTexto 5">
          <a:extLst>
            <a:ext uri="{FF2B5EF4-FFF2-40B4-BE49-F238E27FC236}">
              <a16:creationId xmlns:a16="http://schemas.microsoft.com/office/drawing/2014/main" id="{EA937C3E-38ED-46D3-86EB-9611EE2764C1}"/>
            </a:ext>
          </a:extLst>
        </xdr:cNvPr>
        <xdr:cNvSpPr txBox="1"/>
      </xdr:nvSpPr>
      <xdr:spPr>
        <a:xfrm>
          <a:off x="68036" y="12426462"/>
          <a:ext cx="2774287" cy="681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 </a:t>
          </a:r>
        </a:p>
      </xdr:txBody>
    </xdr:sp>
    <xdr:clientData/>
  </xdr:oneCellAnchor>
  <xdr:oneCellAnchor>
    <xdr:from>
      <xdr:col>1</xdr:col>
      <xdr:colOff>3033345</xdr:colOff>
      <xdr:row>65</xdr:row>
      <xdr:rowOff>51288</xdr:rowOff>
    </xdr:from>
    <xdr:ext cx="3300780" cy="674077"/>
    <xdr:sp macro="" textlink="">
      <xdr:nvSpPr>
        <xdr:cNvPr id="4" name="CuadroTexto 5">
          <a:extLst>
            <a:ext uri="{FF2B5EF4-FFF2-40B4-BE49-F238E27FC236}">
              <a16:creationId xmlns:a16="http://schemas.microsoft.com/office/drawing/2014/main" id="{F4D6C4DD-7443-4A52-84B6-48861DA9997C}"/>
            </a:ext>
          </a:extLst>
        </xdr:cNvPr>
        <xdr:cNvSpPr txBox="1"/>
      </xdr:nvSpPr>
      <xdr:spPr>
        <a:xfrm>
          <a:off x="1509345" y="12433788"/>
          <a:ext cx="3300780"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 </a:t>
          </a:r>
        </a:p>
      </xdr:txBody>
    </xdr:sp>
    <xdr:clientData/>
  </xdr:oneCellAnchor>
  <xdr:oneCellAnchor>
    <xdr:from>
      <xdr:col>1</xdr:col>
      <xdr:colOff>3598566</xdr:colOff>
      <xdr:row>2</xdr:row>
      <xdr:rowOff>180033</xdr:rowOff>
    </xdr:from>
    <xdr:ext cx="2790824" cy="254557"/>
    <xdr:sp macro="" textlink="">
      <xdr:nvSpPr>
        <xdr:cNvPr id="5" name="5 CuadroTexto">
          <a:extLst>
            <a:ext uri="{FF2B5EF4-FFF2-40B4-BE49-F238E27FC236}">
              <a16:creationId xmlns:a16="http://schemas.microsoft.com/office/drawing/2014/main" id="{063F9E96-F19D-4A06-BEC0-CBA14904572A}"/>
            </a:ext>
          </a:extLst>
        </xdr:cNvPr>
        <xdr:cNvSpPr txBox="1"/>
      </xdr:nvSpPr>
      <xdr:spPr>
        <a:xfrm>
          <a:off x="1503066" y="561033"/>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792508</xdr:colOff>
      <xdr:row>0</xdr:row>
      <xdr:rowOff>19050</xdr:rowOff>
    </xdr:from>
    <xdr:ext cx="858825" cy="254557"/>
    <xdr:sp macro="" textlink="">
      <xdr:nvSpPr>
        <xdr:cNvPr id="2" name="3 CuadroTexto">
          <a:extLst>
            <a:ext uri="{FF2B5EF4-FFF2-40B4-BE49-F238E27FC236}">
              <a16:creationId xmlns:a16="http://schemas.microsoft.com/office/drawing/2014/main" id="{880CA135-6E1C-4ECF-9970-453E130E0C12}"/>
            </a:ext>
          </a:extLst>
        </xdr:cNvPr>
        <xdr:cNvSpPr txBox="1"/>
      </xdr:nvSpPr>
      <xdr:spPr>
        <a:xfrm>
          <a:off x="4516783" y="1905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ETCA-I-07</a:t>
          </a:r>
        </a:p>
      </xdr:txBody>
    </xdr:sp>
    <xdr:clientData/>
  </xdr:oneCellAnchor>
  <xdr:oneCellAnchor>
    <xdr:from>
      <xdr:col>5</xdr:col>
      <xdr:colOff>0</xdr:colOff>
      <xdr:row>2</xdr:row>
      <xdr:rowOff>142875</xdr:rowOff>
    </xdr:from>
    <xdr:ext cx="184731" cy="264560"/>
    <xdr:sp macro="" textlink="">
      <xdr:nvSpPr>
        <xdr:cNvPr id="3" name="4 CuadroTexto">
          <a:extLst>
            <a:ext uri="{FF2B5EF4-FFF2-40B4-BE49-F238E27FC236}">
              <a16:creationId xmlns:a16="http://schemas.microsoft.com/office/drawing/2014/main" id="{7BD303DC-40C8-4901-B979-554E1DC23BDA}"/>
            </a:ext>
          </a:extLst>
        </xdr:cNvPr>
        <xdr:cNvSpPr txBox="1"/>
      </xdr:nvSpPr>
      <xdr:spPr>
        <a:xfrm>
          <a:off x="37623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30</xdr:row>
      <xdr:rowOff>0</xdr:rowOff>
    </xdr:from>
    <xdr:ext cx="3019425" cy="662517"/>
    <xdr:sp macro="" textlink="">
      <xdr:nvSpPr>
        <xdr:cNvPr id="4" name="CuadroTexto 5">
          <a:extLst>
            <a:ext uri="{FF2B5EF4-FFF2-40B4-BE49-F238E27FC236}">
              <a16:creationId xmlns:a16="http://schemas.microsoft.com/office/drawing/2014/main" id="{605BDEC4-1872-491C-895C-4290528496E0}"/>
            </a:ext>
          </a:extLst>
        </xdr:cNvPr>
        <xdr:cNvSpPr txBox="1"/>
      </xdr:nvSpPr>
      <xdr:spPr>
        <a:xfrm>
          <a:off x="752475" y="57150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 </a:t>
          </a:r>
        </a:p>
      </xdr:txBody>
    </xdr:sp>
    <xdr:clientData/>
  </xdr:oneCellAnchor>
  <xdr:oneCellAnchor>
    <xdr:from>
      <xdr:col>3</xdr:col>
      <xdr:colOff>66675</xdr:colOff>
      <xdr:row>30</xdr:row>
      <xdr:rowOff>0</xdr:rowOff>
    </xdr:from>
    <xdr:ext cx="3238500" cy="662517"/>
    <xdr:sp macro="" textlink="">
      <xdr:nvSpPr>
        <xdr:cNvPr id="5" name="CuadroTexto 5">
          <a:extLst>
            <a:ext uri="{FF2B5EF4-FFF2-40B4-BE49-F238E27FC236}">
              <a16:creationId xmlns:a16="http://schemas.microsoft.com/office/drawing/2014/main" id="{26348977-4831-4075-92DC-E66C9B5D6468}"/>
            </a:ext>
          </a:extLst>
        </xdr:cNvPr>
        <xdr:cNvSpPr txBox="1"/>
      </xdr:nvSpPr>
      <xdr:spPr>
        <a:xfrm>
          <a:off x="2324100" y="5715000"/>
          <a:ext cx="32385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 </a:t>
          </a:r>
        </a:p>
      </xdr:txBody>
    </xdr:sp>
    <xdr:clientData/>
  </xdr:oneCellAnchor>
  <xdr:oneCellAnchor>
    <xdr:from>
      <xdr:col>3</xdr:col>
      <xdr:colOff>561975</xdr:colOff>
      <xdr:row>2</xdr:row>
      <xdr:rowOff>152400</xdr:rowOff>
    </xdr:from>
    <xdr:ext cx="2790824" cy="254557"/>
    <xdr:sp macro="" textlink="">
      <xdr:nvSpPr>
        <xdr:cNvPr id="6" name="8 CuadroTexto">
          <a:extLst>
            <a:ext uri="{FF2B5EF4-FFF2-40B4-BE49-F238E27FC236}">
              <a16:creationId xmlns:a16="http://schemas.microsoft.com/office/drawing/2014/main" id="{4576BDBB-24CC-4313-B2F7-BAB1B642E8DB}"/>
            </a:ext>
          </a:extLst>
        </xdr:cNvPr>
        <xdr:cNvSpPr txBox="1"/>
      </xdr:nvSpPr>
      <xdr:spPr>
        <a:xfrm>
          <a:off x="2819400" y="5334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u="sng">
              <a:latin typeface="Arial" pitchFamily="34" charset="0"/>
              <a:cs typeface="Arial" pitchFamily="34" charset="0"/>
            </a:rPr>
            <a:t>SEGUNDO:  PRIMERO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249583</xdr:colOff>
      <xdr:row>0</xdr:row>
      <xdr:rowOff>47625</xdr:rowOff>
    </xdr:from>
    <xdr:ext cx="858825" cy="254557"/>
    <xdr:sp macro="" textlink="">
      <xdr:nvSpPr>
        <xdr:cNvPr id="2" name="3 CuadroTexto">
          <a:extLst>
            <a:ext uri="{FF2B5EF4-FFF2-40B4-BE49-F238E27FC236}">
              <a16:creationId xmlns:a16="http://schemas.microsoft.com/office/drawing/2014/main" id="{733F70E4-B759-43BE-BE91-AB3A9EC3F71F}"/>
            </a:ext>
          </a:extLst>
        </xdr:cNvPr>
        <xdr:cNvSpPr txBox="1"/>
      </xdr:nvSpPr>
      <xdr:spPr>
        <a:xfrm>
          <a:off x="4011958" y="47625"/>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ETCA-I-08</a:t>
          </a:r>
        </a:p>
      </xdr:txBody>
    </xdr:sp>
    <xdr:clientData/>
  </xdr:oneCellAnchor>
  <xdr:oneCellAnchor>
    <xdr:from>
      <xdr:col>4</xdr:col>
      <xdr:colOff>0</xdr:colOff>
      <xdr:row>2</xdr:row>
      <xdr:rowOff>142875</xdr:rowOff>
    </xdr:from>
    <xdr:ext cx="184731" cy="264560"/>
    <xdr:sp macro="" textlink="">
      <xdr:nvSpPr>
        <xdr:cNvPr id="3" name="4 CuadroTexto">
          <a:extLst>
            <a:ext uri="{FF2B5EF4-FFF2-40B4-BE49-F238E27FC236}">
              <a16:creationId xmlns:a16="http://schemas.microsoft.com/office/drawing/2014/main" id="{565896E1-6C7D-44DE-9A27-0138B15636A4}"/>
            </a:ext>
          </a:extLst>
        </xdr:cNvPr>
        <xdr:cNvSpPr txBox="1"/>
      </xdr:nvSpPr>
      <xdr:spPr>
        <a:xfrm>
          <a:off x="30099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42</xdr:row>
      <xdr:rowOff>57150</xdr:rowOff>
    </xdr:from>
    <xdr:ext cx="3019425" cy="695325"/>
    <xdr:sp macro="" textlink="">
      <xdr:nvSpPr>
        <xdr:cNvPr id="4" name="CuadroTexto 5">
          <a:extLst>
            <a:ext uri="{FF2B5EF4-FFF2-40B4-BE49-F238E27FC236}">
              <a16:creationId xmlns:a16="http://schemas.microsoft.com/office/drawing/2014/main" id="{B8061577-DBDE-4103-9243-DAA0AA2A5997}"/>
            </a:ext>
          </a:extLst>
        </xdr:cNvPr>
        <xdr:cNvSpPr txBox="1"/>
      </xdr:nvSpPr>
      <xdr:spPr>
        <a:xfrm>
          <a:off x="752475" y="8058150"/>
          <a:ext cx="3019425"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 </a:t>
          </a:r>
        </a:p>
      </xdr:txBody>
    </xdr:sp>
    <xdr:clientData/>
  </xdr:oneCellAnchor>
  <xdr:oneCellAnchor>
    <xdr:from>
      <xdr:col>3</xdr:col>
      <xdr:colOff>0</xdr:colOff>
      <xdr:row>42</xdr:row>
      <xdr:rowOff>47624</xdr:rowOff>
    </xdr:from>
    <xdr:ext cx="3206750" cy="666751"/>
    <xdr:sp macro="" textlink="">
      <xdr:nvSpPr>
        <xdr:cNvPr id="5" name="CuadroTexto 5">
          <a:extLst>
            <a:ext uri="{FF2B5EF4-FFF2-40B4-BE49-F238E27FC236}">
              <a16:creationId xmlns:a16="http://schemas.microsoft.com/office/drawing/2014/main" id="{BBE1524B-7D46-4413-A993-49EA1EF2283C}"/>
            </a:ext>
          </a:extLst>
        </xdr:cNvPr>
        <xdr:cNvSpPr txBox="1"/>
      </xdr:nvSpPr>
      <xdr:spPr>
        <a:xfrm>
          <a:off x="2257425" y="8048624"/>
          <a:ext cx="3206750" cy="666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 </a:t>
          </a:r>
        </a:p>
      </xdr:txBody>
    </xdr:sp>
    <xdr:clientData/>
  </xdr:oneCellAnchor>
  <xdr:oneCellAnchor>
    <xdr:from>
      <xdr:col>3</xdr:col>
      <xdr:colOff>561975</xdr:colOff>
      <xdr:row>2</xdr:row>
      <xdr:rowOff>180975</xdr:rowOff>
    </xdr:from>
    <xdr:ext cx="2790824" cy="254557"/>
    <xdr:sp macro="" textlink="">
      <xdr:nvSpPr>
        <xdr:cNvPr id="6" name="6 CuadroTexto">
          <a:extLst>
            <a:ext uri="{FF2B5EF4-FFF2-40B4-BE49-F238E27FC236}">
              <a16:creationId xmlns:a16="http://schemas.microsoft.com/office/drawing/2014/main" id="{B4C5CE7B-885E-417F-B50A-5B4676BCECEA}"/>
            </a:ext>
          </a:extLst>
        </xdr:cNvPr>
        <xdr:cNvSpPr txBox="1"/>
      </xdr:nvSpPr>
      <xdr:spPr>
        <a:xfrm>
          <a:off x="2819400" y="56197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295275</xdr:colOff>
      <xdr:row>0</xdr:row>
      <xdr:rowOff>28575</xdr:rowOff>
    </xdr:from>
    <xdr:ext cx="1325551" cy="254557"/>
    <xdr:sp macro="" textlink="">
      <xdr:nvSpPr>
        <xdr:cNvPr id="2" name="3 CuadroTexto">
          <a:extLst>
            <a:ext uri="{FF2B5EF4-FFF2-40B4-BE49-F238E27FC236}">
              <a16:creationId xmlns:a16="http://schemas.microsoft.com/office/drawing/2014/main" id="{4E2A1950-4270-489D-B740-D14D17E99633}"/>
            </a:ext>
          </a:extLst>
        </xdr:cNvPr>
        <xdr:cNvSpPr txBox="1"/>
      </xdr:nvSpPr>
      <xdr:spPr>
        <a:xfrm>
          <a:off x="562927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ETCA-I-09</a:t>
          </a:r>
        </a:p>
      </xdr:txBody>
    </xdr:sp>
    <xdr:clientData/>
  </xdr:oneCellAnchor>
  <xdr:oneCellAnchor>
    <xdr:from>
      <xdr:col>1</xdr:col>
      <xdr:colOff>0</xdr:colOff>
      <xdr:row>38</xdr:row>
      <xdr:rowOff>85726</xdr:rowOff>
    </xdr:from>
    <xdr:ext cx="3200400" cy="767292"/>
    <xdr:sp macro="" textlink="">
      <xdr:nvSpPr>
        <xdr:cNvPr id="3" name="CuadroTexto 5">
          <a:extLst>
            <a:ext uri="{FF2B5EF4-FFF2-40B4-BE49-F238E27FC236}">
              <a16:creationId xmlns:a16="http://schemas.microsoft.com/office/drawing/2014/main" id="{466ECE0E-370D-4E71-99EE-91E818A00F29}"/>
            </a:ext>
          </a:extLst>
        </xdr:cNvPr>
        <xdr:cNvSpPr txBox="1"/>
      </xdr:nvSpPr>
      <xdr:spPr>
        <a:xfrm>
          <a:off x="762000" y="7324726"/>
          <a:ext cx="3200400" cy="767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 </a:t>
          </a:r>
        </a:p>
      </xdr:txBody>
    </xdr:sp>
    <xdr:clientData/>
  </xdr:oneCellAnchor>
  <xdr:oneCellAnchor>
    <xdr:from>
      <xdr:col>4</xdr:col>
      <xdr:colOff>495301</xdr:colOff>
      <xdr:row>38</xdr:row>
      <xdr:rowOff>57150</xdr:rowOff>
    </xdr:from>
    <xdr:ext cx="3733800" cy="795867"/>
    <xdr:sp macro="" textlink="">
      <xdr:nvSpPr>
        <xdr:cNvPr id="4" name="CuadroTexto 3">
          <a:extLst>
            <a:ext uri="{FF2B5EF4-FFF2-40B4-BE49-F238E27FC236}">
              <a16:creationId xmlns:a16="http://schemas.microsoft.com/office/drawing/2014/main" id="{17DAB747-46BA-443E-9C93-39FC8DE34981}"/>
            </a:ext>
          </a:extLst>
        </xdr:cNvPr>
        <xdr:cNvSpPr txBox="1"/>
      </xdr:nvSpPr>
      <xdr:spPr>
        <a:xfrm>
          <a:off x="3543301" y="7296150"/>
          <a:ext cx="3733800" cy="79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 </a:t>
          </a:r>
        </a:p>
      </xdr:txBody>
    </xdr:sp>
    <xdr:clientData/>
  </xdr:oneCellAnchor>
  <xdr:oneCellAnchor>
    <xdr:from>
      <xdr:col>5</xdr:col>
      <xdr:colOff>571500</xdr:colOff>
      <xdr:row>2</xdr:row>
      <xdr:rowOff>76200</xdr:rowOff>
    </xdr:from>
    <xdr:ext cx="2790824" cy="254557"/>
    <xdr:sp macro="" textlink="">
      <xdr:nvSpPr>
        <xdr:cNvPr id="5" name="7 CuadroTexto">
          <a:extLst>
            <a:ext uri="{FF2B5EF4-FFF2-40B4-BE49-F238E27FC236}">
              <a16:creationId xmlns:a16="http://schemas.microsoft.com/office/drawing/2014/main" id="{FDB1081D-CF2E-46F4-9FB0-06B412477A97}"/>
            </a:ext>
          </a:extLst>
        </xdr:cNvPr>
        <xdr:cNvSpPr txBox="1"/>
      </xdr:nvSpPr>
      <xdr:spPr>
        <a:xfrm>
          <a:off x="4381500" y="4572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SEGUNDO   </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leria.lugo\Desktop\Cuenta%20publica\CEA\2020\2T\Formatos-ETCA-2DO-TRIM-2020%20%20CEA-y-anexos.xlsx" TargetMode="External"/><Relationship Id="rId1" Type="http://schemas.openxmlformats.org/officeDocument/2006/relationships/externalLinkPath" Target="Formatos-ETCA-2DO-TRIM-2020%20%20CEA-y-anex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ONOR.LANDAVAZO/Documents/CEA/CUENTA%20PUBLICA%202019/CEA%20PRIMER%20TRIMESTRE%202019/1ER%20TRIMESTRE%202019%20CEA/formatos%20ETCA%201er-TRIMESTRE-2019-C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FORMATOS  "/>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II-13"/>
      <sheetName val="ETCA-II-14"/>
      <sheetName val="ETCA-II-15"/>
      <sheetName val="ETCA-II-16"/>
      <sheetName val="ETCA-II-17"/>
      <sheetName val="ETCA-III-01"/>
      <sheetName val="ETCA-III-03"/>
      <sheetName val="ETCA-III-04"/>
      <sheetName val="ETCA-III-05"/>
      <sheetName val="ETCA-IV-01"/>
      <sheetName val="ETCA-IV-02"/>
      <sheetName val="ETCA-IV-03"/>
      <sheetName val="ETCA-IV-04"/>
      <sheetName val="ANEXO A"/>
      <sheetName val="ANEXO B"/>
      <sheetName val="ANEXO 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FORMATOS  "/>
      <sheetName val="ETCA-I-01"/>
      <sheetName val="ETCA-I-02"/>
      <sheetName val="ETCA-I-03"/>
      <sheetName val="ETCA-I-04"/>
      <sheetName val="ETCA-I-05"/>
      <sheetName val="ETCA-I-06"/>
      <sheetName val="ETCA-I-07"/>
      <sheetName val="ETCA-I-08"/>
      <sheetName val="ETCA-I-09"/>
      <sheetName val="ETCA-I-10"/>
      <sheetName val="ETCA-I-11"/>
      <sheetName val="ETCA-I-12 (NOTAS)"/>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 -II- 13"/>
      <sheetName val="ETCA-II-14"/>
      <sheetName val="ETCA-II-15"/>
      <sheetName val="ETCA-II-16"/>
      <sheetName val="ETCA-II-17"/>
      <sheetName val="ETCA-III-01"/>
      <sheetName val="ETCA-III-03"/>
      <sheetName val="ETCA-III-04"/>
      <sheetName val="ETCA-III-05"/>
      <sheetName val="ETCA-IV-01"/>
      <sheetName val="ETCA-IV-02"/>
      <sheetName val="ETCA-IV-03"/>
      <sheetName val="ETCA-IV-04"/>
      <sheetName val="ANEXO A"/>
    </sheetNames>
    <sheetDataSet>
      <sheetData sheetId="0"/>
      <sheetData sheetId="1">
        <row r="3">
          <cell r="A3" t="str">
            <v>Comision Estatal del Agua</v>
          </cell>
          <cell r="B3"/>
          <cell r="C3"/>
          <cell r="D3"/>
          <cell r="E3"/>
          <cell r="F3"/>
          <cell r="G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8208-025F-4E3B-8245-1663DE22DC03}">
  <sheetPr>
    <tabColor theme="0" tint="-0.14999847407452621"/>
    <pageSetUpPr fitToPage="1"/>
  </sheetPr>
  <dimension ref="A1:H59"/>
  <sheetViews>
    <sheetView tabSelected="1" view="pageBreakPreview" topLeftCell="A19" zoomScaleNormal="100" zoomScaleSheetLayoutView="100" workbookViewId="0">
      <selection activeCell="T27" sqref="T27"/>
    </sheetView>
  </sheetViews>
  <sheetFormatPr baseColWidth="10" defaultColWidth="11.28515625" defaultRowHeight="16.5" x14ac:dyDescent="0.3"/>
  <cols>
    <col min="1" max="1" width="51.140625" style="1" customWidth="1"/>
    <col min="2" max="2" width="16" style="1" customWidth="1"/>
    <col min="3" max="3" width="15.7109375" style="1" customWidth="1"/>
    <col min="4" max="4" width="38.7109375" style="1" customWidth="1"/>
    <col min="5" max="5" width="10.28515625" style="1" customWidth="1"/>
    <col min="6" max="6" width="15.28515625" style="1" bestFit="1" customWidth="1"/>
    <col min="7" max="7" width="15.7109375" style="1" customWidth="1"/>
    <col min="8" max="8" width="164.28515625" style="1" customWidth="1"/>
    <col min="9" max="16384" width="11.28515625" style="1"/>
  </cols>
  <sheetData>
    <row r="1" spans="1:7" x14ac:dyDescent="0.3">
      <c r="A1" s="63" t="s">
        <v>62</v>
      </c>
      <c r="B1" s="63"/>
      <c r="C1" s="63"/>
      <c r="D1" s="63"/>
      <c r="E1" s="63"/>
      <c r="F1" s="63"/>
      <c r="G1" s="63"/>
    </row>
    <row r="2" spans="1:7" x14ac:dyDescent="0.3">
      <c r="A2" s="63" t="s">
        <v>61</v>
      </c>
      <c r="B2" s="63"/>
      <c r="C2" s="63"/>
      <c r="D2" s="63"/>
      <c r="E2" s="63"/>
      <c r="F2" s="63"/>
      <c r="G2" s="63"/>
    </row>
    <row r="3" spans="1:7" ht="17.25" thickBot="1" x14ac:dyDescent="0.35">
      <c r="A3" s="62" t="s">
        <v>60</v>
      </c>
      <c r="B3" s="62"/>
      <c r="C3" s="62"/>
      <c r="D3" s="62"/>
      <c r="E3" s="62"/>
      <c r="F3" s="62"/>
      <c r="G3" s="62"/>
    </row>
    <row r="4" spans="1:7" ht="24" customHeight="1" thickBot="1" x14ac:dyDescent="0.35">
      <c r="A4" s="61" t="s">
        <v>59</v>
      </c>
      <c r="B4" s="59">
        <v>2020</v>
      </c>
      <c r="C4" s="59">
        <v>2019</v>
      </c>
      <c r="D4" s="60" t="s">
        <v>58</v>
      </c>
      <c r="E4" s="60"/>
      <c r="F4" s="59">
        <v>2020</v>
      </c>
      <c r="G4" s="58">
        <v>2019</v>
      </c>
    </row>
    <row r="5" spans="1:7" ht="17.25" thickTop="1" x14ac:dyDescent="0.3">
      <c r="A5" s="57"/>
      <c r="B5" s="56"/>
      <c r="C5" s="56"/>
      <c r="D5" s="56"/>
      <c r="E5" s="56"/>
      <c r="F5" s="56"/>
      <c r="G5" s="55"/>
    </row>
    <row r="6" spans="1:7" x14ac:dyDescent="0.3">
      <c r="A6" s="48" t="s">
        <v>57</v>
      </c>
      <c r="B6" s="54"/>
      <c r="C6" s="54"/>
      <c r="D6" s="47" t="s">
        <v>56</v>
      </c>
      <c r="E6" s="47"/>
      <c r="F6" s="54"/>
      <c r="G6" s="53"/>
    </row>
    <row r="7" spans="1:7" x14ac:dyDescent="0.3">
      <c r="A7" s="20" t="s">
        <v>55</v>
      </c>
      <c r="B7" s="24">
        <v>68222480.25999999</v>
      </c>
      <c r="C7" s="24">
        <v>120812791.59</v>
      </c>
      <c r="D7" s="43" t="s">
        <v>54</v>
      </c>
      <c r="E7" s="43"/>
      <c r="F7" s="24">
        <v>268089190.12</v>
      </c>
      <c r="G7" s="23">
        <v>336900385.79000002</v>
      </c>
    </row>
    <row r="8" spans="1:7" x14ac:dyDescent="0.3">
      <c r="A8" s="20" t="s">
        <v>53</v>
      </c>
      <c r="B8" s="24">
        <v>612432573.1099999</v>
      </c>
      <c r="C8" s="24">
        <v>631810278.00999999</v>
      </c>
      <c r="D8" s="43" t="s">
        <v>52</v>
      </c>
      <c r="E8" s="43"/>
      <c r="F8" s="24">
        <v>12114478.449999999</v>
      </c>
      <c r="G8" s="23">
        <v>12679262.93</v>
      </c>
    </row>
    <row r="9" spans="1:7" x14ac:dyDescent="0.3">
      <c r="A9" s="20" t="s">
        <v>51</v>
      </c>
      <c r="B9" s="24">
        <v>11661393.76</v>
      </c>
      <c r="C9" s="24">
        <v>4809542.45</v>
      </c>
      <c r="D9" s="43" t="s">
        <v>50</v>
      </c>
      <c r="E9" s="43"/>
      <c r="F9" s="24">
        <v>9916924.5800000001</v>
      </c>
      <c r="G9" s="23">
        <v>8910623.9000000004</v>
      </c>
    </row>
    <row r="10" spans="1:7" x14ac:dyDescent="0.3">
      <c r="A10" s="20" t="s">
        <v>49</v>
      </c>
      <c r="B10" s="24">
        <v>0</v>
      </c>
      <c r="C10" s="24">
        <v>0</v>
      </c>
      <c r="D10" s="43" t="s">
        <v>48</v>
      </c>
      <c r="E10" s="43"/>
      <c r="F10" s="24">
        <v>0</v>
      </c>
      <c r="G10" s="23">
        <v>0</v>
      </c>
    </row>
    <row r="11" spans="1:7" x14ac:dyDescent="0.3">
      <c r="A11" s="20" t="s">
        <v>47</v>
      </c>
      <c r="B11" s="24">
        <v>6088110.9000000004</v>
      </c>
      <c r="C11" s="24">
        <v>5413324.3899999997</v>
      </c>
      <c r="D11" s="43" t="s">
        <v>46</v>
      </c>
      <c r="E11" s="43"/>
      <c r="F11" s="24">
        <v>0</v>
      </c>
      <c r="G11" s="23">
        <v>0</v>
      </c>
    </row>
    <row r="12" spans="1:7" ht="33" customHeight="1" x14ac:dyDescent="0.3">
      <c r="A12" s="52" t="s">
        <v>45</v>
      </c>
      <c r="B12" s="24">
        <v>-407083202.44999999</v>
      </c>
      <c r="C12" s="24">
        <v>-421690644.76999998</v>
      </c>
      <c r="D12" s="43" t="s">
        <v>44</v>
      </c>
      <c r="E12" s="43"/>
      <c r="F12" s="24">
        <v>0</v>
      </c>
      <c r="G12" s="23">
        <v>0</v>
      </c>
    </row>
    <row r="13" spans="1:7" x14ac:dyDescent="0.3">
      <c r="A13" s="20" t="s">
        <v>43</v>
      </c>
      <c r="B13" s="24">
        <v>0</v>
      </c>
      <c r="C13" s="24">
        <v>0</v>
      </c>
      <c r="D13" s="43" t="s">
        <v>42</v>
      </c>
      <c r="E13" s="43"/>
      <c r="F13" s="24">
        <v>0</v>
      </c>
      <c r="G13" s="23">
        <v>0</v>
      </c>
    </row>
    <row r="14" spans="1:7" x14ac:dyDescent="0.3">
      <c r="A14" s="15"/>
      <c r="B14" s="24"/>
      <c r="C14" s="24"/>
      <c r="D14" s="43" t="s">
        <v>41</v>
      </c>
      <c r="E14" s="43"/>
      <c r="F14" s="24">
        <v>0</v>
      </c>
      <c r="G14" s="23">
        <v>0</v>
      </c>
    </row>
    <row r="15" spans="1:7" x14ac:dyDescent="0.3">
      <c r="A15" s="15"/>
      <c r="B15" s="26"/>
      <c r="C15" s="26"/>
      <c r="D15" s="51"/>
      <c r="E15" s="51"/>
      <c r="F15" s="24"/>
      <c r="G15" s="23"/>
    </row>
    <row r="16" spans="1:7" x14ac:dyDescent="0.3">
      <c r="A16" s="41" t="s">
        <v>40</v>
      </c>
      <c r="B16" s="40">
        <f>SUM(B7:B15)</f>
        <v>291321355.57999986</v>
      </c>
      <c r="C16" s="40">
        <f>SUM(C7:C15)</f>
        <v>341155291.67000008</v>
      </c>
      <c r="D16" s="50" t="s">
        <v>39</v>
      </c>
      <c r="E16" s="50"/>
      <c r="F16" s="40">
        <f>SUM(F7:F15)</f>
        <v>290120593.14999998</v>
      </c>
      <c r="G16" s="39">
        <f>SUM(G7:G15)</f>
        <v>358490272.62</v>
      </c>
    </row>
    <row r="17" spans="1:7" x14ac:dyDescent="0.3">
      <c r="A17" s="15"/>
      <c r="B17" s="30"/>
      <c r="C17" s="30"/>
      <c r="D17" s="18"/>
      <c r="E17" s="18"/>
      <c r="F17" s="30"/>
      <c r="G17" s="49"/>
    </row>
    <row r="18" spans="1:7" x14ac:dyDescent="0.3">
      <c r="A18" s="48" t="s">
        <v>38</v>
      </c>
      <c r="B18" s="24"/>
      <c r="C18" s="24"/>
      <c r="D18" s="47" t="s">
        <v>37</v>
      </c>
      <c r="E18" s="47"/>
      <c r="F18" s="37"/>
      <c r="G18" s="36"/>
    </row>
    <row r="19" spans="1:7" x14ac:dyDescent="0.3">
      <c r="A19" s="20" t="s">
        <v>36</v>
      </c>
      <c r="B19" s="24">
        <v>0</v>
      </c>
      <c r="C19" s="24">
        <v>0</v>
      </c>
      <c r="D19" s="25" t="s">
        <v>35</v>
      </c>
      <c r="E19" s="25"/>
      <c r="F19" s="24">
        <v>0</v>
      </c>
      <c r="G19" s="23">
        <v>0</v>
      </c>
    </row>
    <row r="20" spans="1:7" x14ac:dyDescent="0.3">
      <c r="A20" s="42" t="s">
        <v>34</v>
      </c>
      <c r="B20" s="24">
        <v>0</v>
      </c>
      <c r="C20" s="24">
        <v>0</v>
      </c>
      <c r="D20" s="46" t="s">
        <v>33</v>
      </c>
      <c r="E20" s="46"/>
      <c r="F20" s="24">
        <v>0</v>
      </c>
      <c r="G20" s="23">
        <v>0</v>
      </c>
    </row>
    <row r="21" spans="1:7" ht="16.5" customHeight="1" x14ac:dyDescent="0.3">
      <c r="A21" s="45" t="s">
        <v>32</v>
      </c>
      <c r="B21" s="24">
        <v>557827789.51999998</v>
      </c>
      <c r="C21" s="24">
        <v>548138751.47000003</v>
      </c>
      <c r="D21" s="25" t="s">
        <v>31</v>
      </c>
      <c r="E21" s="25"/>
      <c r="F21" s="24">
        <v>294287448.31999999</v>
      </c>
      <c r="G21" s="23">
        <v>305106808.81999999</v>
      </c>
    </row>
    <row r="22" spans="1:7" ht="16.5" customHeight="1" x14ac:dyDescent="0.3">
      <c r="A22" s="20" t="s">
        <v>30</v>
      </c>
      <c r="B22" s="24">
        <v>74534379.420000002</v>
      </c>
      <c r="C22" s="24">
        <v>74864253.159999996</v>
      </c>
      <c r="D22" s="25" t="s">
        <v>29</v>
      </c>
      <c r="E22" s="25"/>
      <c r="F22" s="24">
        <v>0</v>
      </c>
      <c r="G22" s="23">
        <v>0</v>
      </c>
    </row>
    <row r="23" spans="1:7" ht="33" customHeight="1" x14ac:dyDescent="0.3">
      <c r="A23" s="44" t="s">
        <v>28</v>
      </c>
      <c r="B23" s="24">
        <v>4350428.2200000007</v>
      </c>
      <c r="C23" s="24">
        <v>4350428.22</v>
      </c>
      <c r="D23" s="43" t="s">
        <v>27</v>
      </c>
      <c r="E23" s="43"/>
      <c r="F23" s="24">
        <v>0</v>
      </c>
      <c r="G23" s="23">
        <v>0</v>
      </c>
    </row>
    <row r="24" spans="1:7" x14ac:dyDescent="0.3">
      <c r="A24" s="42" t="s">
        <v>26</v>
      </c>
      <c r="B24" s="24">
        <v>-107456539.37</v>
      </c>
      <c r="C24" s="24">
        <v>-104988821.63</v>
      </c>
      <c r="D24" s="25" t="s">
        <v>25</v>
      </c>
      <c r="E24" s="25"/>
      <c r="F24" s="24">
        <v>51895073.910000004</v>
      </c>
      <c r="G24" s="23">
        <v>54258127.409999996</v>
      </c>
    </row>
    <row r="25" spans="1:7" x14ac:dyDescent="0.3">
      <c r="A25" s="20" t="s">
        <v>24</v>
      </c>
      <c r="B25" s="24">
        <v>3786801.99</v>
      </c>
      <c r="C25" s="24">
        <v>3781725.89</v>
      </c>
      <c r="D25" s="25"/>
      <c r="E25" s="25"/>
      <c r="F25" s="24"/>
      <c r="G25" s="23"/>
    </row>
    <row r="26" spans="1:7" x14ac:dyDescent="0.3">
      <c r="A26" s="42" t="s">
        <v>23</v>
      </c>
      <c r="B26" s="24"/>
      <c r="C26" s="24">
        <v>0</v>
      </c>
      <c r="F26" s="24"/>
      <c r="G26" s="23"/>
    </row>
    <row r="27" spans="1:7" x14ac:dyDescent="0.3">
      <c r="A27" s="20" t="s">
        <v>22</v>
      </c>
      <c r="B27" s="24">
        <v>0</v>
      </c>
      <c r="C27" s="24">
        <v>0</v>
      </c>
      <c r="F27" s="37"/>
      <c r="G27" s="36"/>
    </row>
    <row r="28" spans="1:7" x14ac:dyDescent="0.3">
      <c r="A28" s="31"/>
      <c r="B28" s="24"/>
      <c r="C28" s="24"/>
      <c r="F28" s="37"/>
      <c r="G28" s="36"/>
    </row>
    <row r="29" spans="1:7" x14ac:dyDescent="0.3">
      <c r="A29" s="41" t="s">
        <v>21</v>
      </c>
      <c r="B29" s="40">
        <f>SUM(B19:B27)</f>
        <v>533042859.77999997</v>
      </c>
      <c r="C29" s="40">
        <f>SUM(C19:C27)</f>
        <v>526146337.11000001</v>
      </c>
      <c r="D29" s="14" t="s">
        <v>20</v>
      </c>
      <c r="E29" s="14"/>
      <c r="F29" s="40">
        <f>SUM(F19:F27)</f>
        <v>346182522.23000002</v>
      </c>
      <c r="G29" s="39">
        <f>SUM(G19:G27)</f>
        <v>359364936.23000002</v>
      </c>
    </row>
    <row r="30" spans="1:7" x14ac:dyDescent="0.3">
      <c r="A30" s="31"/>
      <c r="B30" s="24"/>
      <c r="C30" s="24"/>
      <c r="F30" s="26"/>
      <c r="G30" s="34"/>
    </row>
    <row r="31" spans="1:7" x14ac:dyDescent="0.3">
      <c r="A31" s="41" t="s">
        <v>19</v>
      </c>
      <c r="B31" s="40">
        <f>B29+B16</f>
        <v>824364215.3599999</v>
      </c>
      <c r="C31" s="40">
        <f>C29+C16</f>
        <v>867301628.78000009</v>
      </c>
      <c r="D31" s="14" t="s">
        <v>18</v>
      </c>
      <c r="E31" s="14"/>
      <c r="F31" s="40">
        <f>F29+F16</f>
        <v>636303115.38</v>
      </c>
      <c r="G31" s="39">
        <f>G29+G16</f>
        <v>717855208.85000002</v>
      </c>
    </row>
    <row r="32" spans="1:7" x14ac:dyDescent="0.3">
      <c r="A32" s="15"/>
      <c r="B32" s="38"/>
      <c r="C32" s="38"/>
      <c r="F32" s="37"/>
      <c r="G32" s="36"/>
    </row>
    <row r="33" spans="1:7" x14ac:dyDescent="0.3">
      <c r="A33" s="15"/>
      <c r="B33" s="24"/>
      <c r="C33" s="24"/>
      <c r="D33" s="35" t="s">
        <v>17</v>
      </c>
      <c r="E33" s="35"/>
      <c r="F33" s="26"/>
      <c r="G33" s="34"/>
    </row>
    <row r="34" spans="1:7" x14ac:dyDescent="0.3">
      <c r="A34" s="15"/>
      <c r="B34" s="26"/>
      <c r="C34" s="26"/>
      <c r="D34" s="14" t="s">
        <v>16</v>
      </c>
      <c r="E34" s="14"/>
      <c r="F34" s="33">
        <f>SUM(F35:F37)</f>
        <v>24036482.169999998</v>
      </c>
      <c r="G34" s="32">
        <f>SUM(G35:G37)</f>
        <v>19193704.460000001</v>
      </c>
    </row>
    <row r="35" spans="1:7" x14ac:dyDescent="0.3">
      <c r="A35" s="15"/>
      <c r="B35" s="26"/>
      <c r="C35" s="26"/>
      <c r="D35" s="25" t="s">
        <v>15</v>
      </c>
      <c r="E35" s="25"/>
      <c r="F35" s="24">
        <v>24036482.169999998</v>
      </c>
      <c r="G35" s="23">
        <v>19193704.460000001</v>
      </c>
    </row>
    <row r="36" spans="1:7" x14ac:dyDescent="0.3">
      <c r="A36" s="15"/>
      <c r="B36" s="26"/>
      <c r="C36" s="26"/>
      <c r="D36" s="25" t="s">
        <v>14</v>
      </c>
      <c r="E36" s="25"/>
      <c r="F36" s="24">
        <v>0</v>
      </c>
      <c r="G36" s="23"/>
    </row>
    <row r="37" spans="1:7" ht="33" x14ac:dyDescent="0.3">
      <c r="A37" s="15"/>
      <c r="B37" s="26"/>
      <c r="C37" s="26"/>
      <c r="D37" s="25" t="s">
        <v>13</v>
      </c>
      <c r="E37" s="25"/>
      <c r="F37" s="24"/>
      <c r="G37" s="23">
        <v>0</v>
      </c>
    </row>
    <row r="38" spans="1:7" x14ac:dyDescent="0.3">
      <c r="A38" s="31"/>
      <c r="B38" s="30"/>
      <c r="C38" s="30"/>
      <c r="D38" s="14" t="s">
        <v>12</v>
      </c>
      <c r="E38" s="14"/>
      <c r="F38" s="33">
        <f>SUM(F39:F43)</f>
        <v>164024617.81000006</v>
      </c>
      <c r="G38" s="32">
        <f>SUM(G39:G43)</f>
        <v>130252715.47000003</v>
      </c>
    </row>
    <row r="39" spans="1:7" x14ac:dyDescent="0.3">
      <c r="A39" s="31"/>
      <c r="B39" s="30"/>
      <c r="C39" s="30"/>
      <c r="D39" s="25" t="s">
        <v>11</v>
      </c>
      <c r="E39" s="25"/>
      <c r="F39" s="24">
        <v>-17510552.82</v>
      </c>
      <c r="G39" s="23">
        <v>52869841.82</v>
      </c>
    </row>
    <row r="40" spans="1:7" x14ac:dyDescent="0.3">
      <c r="A40" s="31"/>
      <c r="B40" s="30"/>
      <c r="C40" s="30"/>
      <c r="D40" s="25" t="s">
        <v>10</v>
      </c>
      <c r="E40" s="25"/>
      <c r="F40" s="24">
        <v>468208306.61000001</v>
      </c>
      <c r="G40" s="23">
        <v>415338464.79000002</v>
      </c>
    </row>
    <row r="41" spans="1:7" x14ac:dyDescent="0.3">
      <c r="A41" s="15"/>
      <c r="B41" s="26"/>
      <c r="C41" s="26"/>
      <c r="D41" s="25" t="s">
        <v>9</v>
      </c>
      <c r="E41" s="25"/>
      <c r="F41" s="24"/>
      <c r="G41" s="23">
        <v>0</v>
      </c>
    </row>
    <row r="42" spans="1:7" x14ac:dyDescent="0.3">
      <c r="A42" s="15"/>
      <c r="B42" s="26"/>
      <c r="C42" s="26"/>
      <c r="D42" s="25" t="s">
        <v>8</v>
      </c>
      <c r="E42" s="25"/>
      <c r="F42" s="24"/>
      <c r="G42" s="23">
        <v>0</v>
      </c>
    </row>
    <row r="43" spans="1:7" ht="33" x14ac:dyDescent="0.3">
      <c r="A43" s="15"/>
      <c r="B43" s="26"/>
      <c r="C43" s="26"/>
      <c r="D43" s="25" t="s">
        <v>7</v>
      </c>
      <c r="E43" s="25"/>
      <c r="F43" s="24">
        <v>-286673135.97999996</v>
      </c>
      <c r="G43" s="23">
        <v>-337955591.13999999</v>
      </c>
    </row>
    <row r="44" spans="1:7" ht="33" x14ac:dyDescent="0.3">
      <c r="A44" s="15"/>
      <c r="B44" s="26"/>
      <c r="C44" s="26"/>
      <c r="D44" s="29" t="s">
        <v>6</v>
      </c>
      <c r="E44" s="29"/>
      <c r="F44" s="28">
        <f>SUM(F45:F46)</f>
        <v>0</v>
      </c>
      <c r="G44" s="27">
        <f>SUM(G45:G46)</f>
        <v>0</v>
      </c>
    </row>
    <row r="45" spans="1:7" x14ac:dyDescent="0.3">
      <c r="A45" s="20"/>
      <c r="B45" s="26"/>
      <c r="C45" s="26"/>
      <c r="D45" s="25" t="s">
        <v>5</v>
      </c>
      <c r="E45" s="25"/>
      <c r="F45" s="24"/>
      <c r="G45" s="23">
        <v>0</v>
      </c>
    </row>
    <row r="46" spans="1:7" ht="33" x14ac:dyDescent="0.3">
      <c r="A46" s="19"/>
      <c r="B46" s="6"/>
      <c r="C46" s="6"/>
      <c r="D46" s="25" t="s">
        <v>4</v>
      </c>
      <c r="E46" s="25"/>
      <c r="F46" s="24">
        <v>0</v>
      </c>
      <c r="G46" s="23"/>
    </row>
    <row r="47" spans="1:7" x14ac:dyDescent="0.3">
      <c r="A47" s="15"/>
      <c r="B47" s="6"/>
      <c r="C47" s="6"/>
      <c r="D47" s="22"/>
      <c r="E47" s="22"/>
      <c r="F47" s="6"/>
      <c r="G47" s="21"/>
    </row>
    <row r="48" spans="1:7" x14ac:dyDescent="0.3">
      <c r="A48" s="20"/>
      <c r="B48" s="6"/>
      <c r="C48" s="6"/>
      <c r="D48" s="14" t="s">
        <v>3</v>
      </c>
      <c r="E48" s="14"/>
      <c r="F48" s="13">
        <f>F44+F38+F34</f>
        <v>188061099.98000005</v>
      </c>
      <c r="G48" s="12">
        <f>G44+G38+G34</f>
        <v>149446419.93000004</v>
      </c>
    </row>
    <row r="49" spans="1:8" x14ac:dyDescent="0.3">
      <c r="A49" s="19"/>
      <c r="B49" s="6"/>
      <c r="C49" s="6"/>
      <c r="D49" s="18"/>
      <c r="E49" s="18"/>
      <c r="F49" s="17"/>
      <c r="G49" s="16"/>
    </row>
    <row r="50" spans="1:8" ht="33" x14ac:dyDescent="0.3">
      <c r="A50" s="15"/>
      <c r="D50" s="14" t="s">
        <v>2</v>
      </c>
      <c r="E50" s="14"/>
      <c r="F50" s="13">
        <f>F48+F31</f>
        <v>824364215.36000001</v>
      </c>
      <c r="G50" s="12">
        <f>G48+G31</f>
        <v>867301628.78000009</v>
      </c>
      <c r="H50" s="4" t="str">
        <f>IF($B$31=$F$50,"","VALOR INCORRECTO!! TOTAL DE ACTIVOS TIENE QUE SER IGUAL AL TOTAL DE LA SUMA DE PASIVO Y HACIENDA")</f>
        <v/>
      </c>
    </row>
    <row r="51" spans="1:8" ht="17.25" thickBot="1" x14ac:dyDescent="0.35">
      <c r="A51" s="11"/>
      <c r="B51" s="10"/>
      <c r="C51" s="10"/>
      <c r="D51" s="9"/>
      <c r="E51" s="9"/>
      <c r="F51" s="8"/>
      <c r="G51" s="7"/>
      <c r="H51" s="4" t="str">
        <f>IF($C$31=$G$50,"","VALOR INCORRECTO!! TOTAL DE ACTIVOS TIENE QUE SER IGUAL AL TOTAL DE LA SUMA DE PASIVO Y HCIENDA")</f>
        <v/>
      </c>
    </row>
    <row r="52" spans="1:8" x14ac:dyDescent="0.3">
      <c r="A52" s="1" t="s">
        <v>1</v>
      </c>
      <c r="B52" s="6"/>
      <c r="C52" s="6"/>
      <c r="F52" s="5"/>
      <c r="G52" s="5"/>
      <c r="H52" s="4"/>
    </row>
    <row r="53" spans="1:8" x14ac:dyDescent="0.3">
      <c r="B53" s="6"/>
      <c r="C53" s="6"/>
      <c r="F53" s="5"/>
      <c r="G53" s="5"/>
      <c r="H53" s="4"/>
    </row>
    <row r="54" spans="1:8" x14ac:dyDescent="0.3">
      <c r="B54" s="6"/>
      <c r="C54" s="6"/>
      <c r="F54" s="5"/>
      <c r="G54" s="5"/>
      <c r="H54" s="4"/>
    </row>
    <row r="55" spans="1:8" x14ac:dyDescent="0.3">
      <c r="B55" s="6"/>
      <c r="C55" s="6"/>
      <c r="F55" s="5"/>
      <c r="G55" s="5"/>
      <c r="H55" s="4"/>
    </row>
    <row r="56" spans="1:8" x14ac:dyDescent="0.3">
      <c r="B56" s="6"/>
      <c r="C56" s="6"/>
      <c r="F56" s="5"/>
      <c r="G56" s="5"/>
      <c r="H56" s="4"/>
    </row>
    <row r="59" spans="1:8" x14ac:dyDescent="0.3">
      <c r="B59" s="3"/>
      <c r="C59" s="2" t="s">
        <v>0</v>
      </c>
    </row>
  </sheetData>
  <sheetProtection password="C115" sheet="1" formatColumns="0" formatRows="0" insertHyperlinks="0"/>
  <mergeCells count="12">
    <mergeCell ref="A1:G1"/>
    <mergeCell ref="A2:G2"/>
    <mergeCell ref="A3:G3"/>
    <mergeCell ref="D11:E11"/>
    <mergeCell ref="D12:E12"/>
    <mergeCell ref="D13:E13"/>
    <mergeCell ref="D14:E14"/>
    <mergeCell ref="D23:E23"/>
    <mergeCell ref="D7:E7"/>
    <mergeCell ref="D8:E8"/>
    <mergeCell ref="D9:E9"/>
    <mergeCell ref="D10:E10"/>
  </mergeCells>
  <printOptions horizontalCentered="1"/>
  <pageMargins left="0.27559055118110237" right="0.15748031496062992" top="0.39370078740157483" bottom="0.51181102362204722" header="0.31496062992125984" footer="0.31496062992125984"/>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FC2B-6739-4F6B-993F-60C3CF4457F1}">
  <sheetPr>
    <tabColor theme="0" tint="-0.14999847407452621"/>
  </sheetPr>
  <dimension ref="A1:K20"/>
  <sheetViews>
    <sheetView view="pageBreakPreview" zoomScaleNormal="100" zoomScaleSheetLayoutView="100" workbookViewId="0">
      <selection activeCell="T27" sqref="T27"/>
    </sheetView>
  </sheetViews>
  <sheetFormatPr baseColWidth="10" defaultColWidth="11.42578125" defaultRowHeight="15" x14ac:dyDescent="0.25"/>
  <cols>
    <col min="1" max="1" width="23.5703125" customWidth="1"/>
  </cols>
  <sheetData>
    <row r="1" spans="1:11" ht="15.75" x14ac:dyDescent="0.25">
      <c r="A1" s="96" t="str">
        <f>'ETCA-I-01'!A1:G1</f>
        <v xml:space="preserve">Comision Estatal del Agua  </v>
      </c>
      <c r="B1" s="96"/>
      <c r="C1" s="96"/>
      <c r="D1" s="96"/>
      <c r="E1" s="96"/>
      <c r="F1" s="96"/>
      <c r="G1" s="96"/>
      <c r="H1" s="96"/>
      <c r="I1" s="96"/>
      <c r="J1" s="96"/>
      <c r="K1" s="96"/>
    </row>
    <row r="2" spans="1:11" ht="15.75" customHeight="1" x14ac:dyDescent="0.25">
      <c r="A2" s="63" t="s">
        <v>390</v>
      </c>
      <c r="B2" s="63"/>
      <c r="C2" s="63"/>
      <c r="D2" s="63"/>
      <c r="E2" s="63"/>
      <c r="F2" s="63"/>
      <c r="G2" s="63"/>
      <c r="H2" s="63"/>
      <c r="I2" s="63"/>
      <c r="J2" s="63"/>
      <c r="K2" s="63"/>
    </row>
    <row r="3" spans="1:11" ht="15.75" customHeight="1" x14ac:dyDescent="0.25">
      <c r="A3" s="365" t="str">
        <f>'ETCA-I-09'!A3:I3</f>
        <v>Del 01 de Enero al 30 de Junio de 2020</v>
      </c>
      <c r="B3" s="365"/>
      <c r="C3" s="365"/>
      <c r="D3" s="365"/>
      <c r="E3" s="365"/>
      <c r="F3" s="365"/>
      <c r="G3" s="365"/>
      <c r="H3" s="365"/>
      <c r="I3" s="365"/>
      <c r="J3" s="365"/>
      <c r="K3" s="365"/>
    </row>
    <row r="4" spans="1:11" ht="15.75" thickBot="1" x14ac:dyDescent="0.3">
      <c r="A4" s="364" t="s">
        <v>176</v>
      </c>
      <c r="B4" s="364"/>
      <c r="C4" s="364"/>
      <c r="D4" s="364"/>
      <c r="E4" s="364"/>
      <c r="F4" s="364"/>
      <c r="G4" s="364"/>
      <c r="H4" s="364"/>
      <c r="I4" s="364"/>
      <c r="J4" s="364"/>
      <c r="K4" s="364"/>
    </row>
    <row r="5" spans="1:11" ht="115.5" thickBot="1" x14ac:dyDescent="0.3">
      <c r="A5" s="371" t="s">
        <v>389</v>
      </c>
      <c r="B5" s="370" t="s">
        <v>388</v>
      </c>
      <c r="C5" s="370" t="s">
        <v>387</v>
      </c>
      <c r="D5" s="370" t="s">
        <v>386</v>
      </c>
      <c r="E5" s="370" t="s">
        <v>385</v>
      </c>
      <c r="F5" s="370" t="s">
        <v>384</v>
      </c>
      <c r="G5" s="370" t="s">
        <v>383</v>
      </c>
      <c r="H5" s="370" t="s">
        <v>382</v>
      </c>
      <c r="I5" s="369" t="s">
        <v>381</v>
      </c>
      <c r="J5" s="369" t="s">
        <v>380</v>
      </c>
      <c r="K5" s="369" t="s">
        <v>379</v>
      </c>
    </row>
    <row r="6" spans="1:11" x14ac:dyDescent="0.25">
      <c r="A6" s="77"/>
      <c r="B6" s="80"/>
      <c r="C6" s="80"/>
      <c r="D6" s="80"/>
      <c r="E6" s="80"/>
      <c r="F6" s="80"/>
      <c r="G6" s="80"/>
      <c r="H6" s="80"/>
      <c r="I6" s="80"/>
      <c r="J6" s="80"/>
      <c r="K6" s="80"/>
    </row>
    <row r="7" spans="1:11" ht="25.5" x14ac:dyDescent="0.25">
      <c r="A7" s="87" t="s">
        <v>378</v>
      </c>
      <c r="B7" s="70">
        <f>B8+B9+B10+B11</f>
        <v>0</v>
      </c>
      <c r="C7" s="70">
        <f>C8+C9+C10+C11</f>
        <v>0</v>
      </c>
      <c r="D7" s="70">
        <f>D8+D9+D10+D11</f>
        <v>0</v>
      </c>
      <c r="E7" s="70">
        <f>E8+E9+E10+E11</f>
        <v>0</v>
      </c>
      <c r="F7" s="70">
        <f>F8+F9+F10+F11</f>
        <v>0</v>
      </c>
      <c r="G7" s="70">
        <f>G8+G9+G10+G11</f>
        <v>0</v>
      </c>
      <c r="H7" s="70">
        <f>H8+H9+H10+H11</f>
        <v>0</v>
      </c>
      <c r="I7" s="70">
        <f>I8+I9+I10+I11</f>
        <v>0</v>
      </c>
      <c r="J7" s="70">
        <f>J8+J9+J10+J11</f>
        <v>0</v>
      </c>
      <c r="K7" s="70">
        <f>E7-J7</f>
        <v>0</v>
      </c>
    </row>
    <row r="8" spans="1:11" x14ac:dyDescent="0.25">
      <c r="A8" s="368" t="s">
        <v>377</v>
      </c>
      <c r="B8" s="367">
        <v>0</v>
      </c>
      <c r="C8" s="367">
        <v>0</v>
      </c>
      <c r="D8" s="367">
        <v>0</v>
      </c>
      <c r="E8" s="367">
        <v>0</v>
      </c>
      <c r="F8" s="367">
        <v>0</v>
      </c>
      <c r="G8" s="367">
        <v>0</v>
      </c>
      <c r="H8" s="367">
        <v>0</v>
      </c>
      <c r="I8" s="367">
        <v>0</v>
      </c>
      <c r="J8" s="367">
        <v>0</v>
      </c>
      <c r="K8" s="70">
        <f>E8-J8</f>
        <v>0</v>
      </c>
    </row>
    <row r="9" spans="1:11" x14ac:dyDescent="0.25">
      <c r="A9" s="368" t="s">
        <v>376</v>
      </c>
      <c r="B9" s="367">
        <v>0</v>
      </c>
      <c r="C9" s="367"/>
      <c r="D9" s="367"/>
      <c r="E9" s="367">
        <v>0</v>
      </c>
      <c r="F9" s="367"/>
      <c r="G9" s="367"/>
      <c r="H9" s="367"/>
      <c r="I9" s="367"/>
      <c r="J9" s="367">
        <v>0</v>
      </c>
      <c r="K9" s="70">
        <f>E9-J9</f>
        <v>0</v>
      </c>
    </row>
    <row r="10" spans="1:11" x14ac:dyDescent="0.25">
      <c r="A10" s="368" t="s">
        <v>375</v>
      </c>
      <c r="B10" s="367">
        <v>0</v>
      </c>
      <c r="C10" s="367">
        <v>0</v>
      </c>
      <c r="D10" s="367">
        <v>0</v>
      </c>
      <c r="E10" s="367">
        <v>0</v>
      </c>
      <c r="F10" s="367">
        <v>0</v>
      </c>
      <c r="G10" s="367">
        <v>0</v>
      </c>
      <c r="H10" s="367">
        <v>0</v>
      </c>
      <c r="I10" s="367">
        <v>0</v>
      </c>
      <c r="J10" s="367">
        <v>0</v>
      </c>
      <c r="K10" s="70">
        <f>E10-J10</f>
        <v>0</v>
      </c>
    </row>
    <row r="11" spans="1:11" x14ac:dyDescent="0.25">
      <c r="A11" s="368" t="s">
        <v>374</v>
      </c>
      <c r="B11" s="367">
        <v>0</v>
      </c>
      <c r="C11" s="367"/>
      <c r="D11" s="367"/>
      <c r="E11" s="367">
        <v>0</v>
      </c>
      <c r="F11" s="367"/>
      <c r="G11" s="367"/>
      <c r="H11" s="367"/>
      <c r="I11" s="367"/>
      <c r="J11" s="367">
        <v>0</v>
      </c>
      <c r="K11" s="70">
        <f>E11-J11</f>
        <v>0</v>
      </c>
    </row>
    <row r="12" spans="1:11" x14ac:dyDescent="0.25">
      <c r="A12" s="366"/>
      <c r="B12" s="70"/>
      <c r="C12" s="70"/>
      <c r="D12" s="70"/>
      <c r="E12" s="70"/>
      <c r="F12" s="70"/>
      <c r="G12" s="70"/>
      <c r="H12" s="70"/>
      <c r="I12" s="70"/>
      <c r="J12" s="70"/>
      <c r="K12" s="70"/>
    </row>
    <row r="13" spans="1:11" ht="25.5" x14ac:dyDescent="0.25">
      <c r="A13" s="87" t="s">
        <v>373</v>
      </c>
      <c r="B13" s="70">
        <f>B14+B15+B16+B17</f>
        <v>0</v>
      </c>
      <c r="C13" s="70">
        <f>C14+C15+C16+C17</f>
        <v>0</v>
      </c>
      <c r="D13" s="70">
        <f>D14+D15+D16+D17</f>
        <v>0</v>
      </c>
      <c r="E13" s="70">
        <f>E14+E15+E16+E17</f>
        <v>0</v>
      </c>
      <c r="F13" s="70">
        <f>F14+F15+F16+F17</f>
        <v>0</v>
      </c>
      <c r="G13" s="70">
        <f>G14+G15+G16+G17</f>
        <v>0</v>
      </c>
      <c r="H13" s="70">
        <f>H14+H15+H16+H17</f>
        <v>0</v>
      </c>
      <c r="I13" s="70">
        <f>I14+I15+I16+I17</f>
        <v>0</v>
      </c>
      <c r="J13" s="70">
        <f>J14+J15+J16+J17</f>
        <v>0</v>
      </c>
      <c r="K13" s="70">
        <f>E13-J13</f>
        <v>0</v>
      </c>
    </row>
    <row r="14" spans="1:11" x14ac:dyDescent="0.25">
      <c r="A14" s="368" t="s">
        <v>372</v>
      </c>
      <c r="B14" s="367">
        <v>0</v>
      </c>
      <c r="C14" s="367"/>
      <c r="D14" s="367"/>
      <c r="E14" s="367">
        <v>0</v>
      </c>
      <c r="F14" s="367"/>
      <c r="G14" s="367"/>
      <c r="H14" s="367"/>
      <c r="I14" s="367"/>
      <c r="J14" s="367"/>
      <c r="K14" s="70">
        <f>E14-J14</f>
        <v>0</v>
      </c>
    </row>
    <row r="15" spans="1:11" x14ac:dyDescent="0.25">
      <c r="A15" s="368" t="s">
        <v>371</v>
      </c>
      <c r="B15" s="367">
        <v>0</v>
      </c>
      <c r="C15" s="367"/>
      <c r="D15" s="367">
        <v>0</v>
      </c>
      <c r="E15" s="367">
        <v>0</v>
      </c>
      <c r="F15" s="367">
        <v>0</v>
      </c>
      <c r="G15" s="367">
        <v>0</v>
      </c>
      <c r="H15" s="367">
        <v>0</v>
      </c>
      <c r="I15" s="367">
        <v>0</v>
      </c>
      <c r="J15" s="367">
        <v>0</v>
      </c>
      <c r="K15" s="70">
        <f>E15-J15</f>
        <v>0</v>
      </c>
    </row>
    <row r="16" spans="1:11" x14ac:dyDescent="0.25">
      <c r="A16" s="368" t="s">
        <v>370</v>
      </c>
      <c r="B16" s="367">
        <v>0</v>
      </c>
      <c r="C16" s="367">
        <v>0</v>
      </c>
      <c r="D16" s="367"/>
      <c r="E16" s="367">
        <v>0</v>
      </c>
      <c r="F16" s="367"/>
      <c r="G16" s="367"/>
      <c r="H16" s="367"/>
      <c r="I16" s="367"/>
      <c r="J16" s="367"/>
      <c r="K16" s="70">
        <f>E16-J16</f>
        <v>0</v>
      </c>
    </row>
    <row r="17" spans="1:11" x14ac:dyDescent="0.25">
      <c r="A17" s="368" t="s">
        <v>369</v>
      </c>
      <c r="B17" s="367">
        <v>0</v>
      </c>
      <c r="C17" s="367"/>
      <c r="D17" s="367"/>
      <c r="E17" s="367">
        <v>0</v>
      </c>
      <c r="F17" s="367"/>
      <c r="G17" s="367"/>
      <c r="H17" s="367"/>
      <c r="I17" s="367"/>
      <c r="J17" s="367"/>
      <c r="K17" s="70">
        <f>E17-J17</f>
        <v>0</v>
      </c>
    </row>
    <row r="18" spans="1:11" x14ac:dyDescent="0.25">
      <c r="A18" s="366"/>
      <c r="B18" s="70">
        <v>0</v>
      </c>
      <c r="C18" s="70"/>
      <c r="D18" s="70"/>
      <c r="E18" s="70"/>
      <c r="F18" s="70"/>
      <c r="G18" s="70"/>
      <c r="H18" s="70"/>
      <c r="I18" s="70"/>
      <c r="J18" s="70"/>
      <c r="K18" s="70"/>
    </row>
    <row r="19" spans="1:11" ht="38.25" x14ac:dyDescent="0.25">
      <c r="A19" s="87" t="s">
        <v>368</v>
      </c>
      <c r="B19" s="70">
        <f>B7+B13</f>
        <v>0</v>
      </c>
      <c r="C19" s="70">
        <f>C7+C13</f>
        <v>0</v>
      </c>
      <c r="D19" s="70">
        <f>D7+D13</f>
        <v>0</v>
      </c>
      <c r="E19" s="70">
        <f>E7+E13</f>
        <v>0</v>
      </c>
      <c r="F19" s="70">
        <f>F7+F13</f>
        <v>0</v>
      </c>
      <c r="G19" s="70">
        <f>G7+G13</f>
        <v>0</v>
      </c>
      <c r="H19" s="70">
        <f>H7+H13</f>
        <v>0</v>
      </c>
      <c r="I19" s="70">
        <f>I7+I13</f>
        <v>0</v>
      </c>
      <c r="J19" s="70">
        <f>J7+J13</f>
        <v>0</v>
      </c>
      <c r="K19" s="70">
        <f>E19-J19</f>
        <v>0</v>
      </c>
    </row>
    <row r="20" spans="1:11" ht="15.75" thickBot="1" x14ac:dyDescent="0.3">
      <c r="A20" s="69"/>
      <c r="B20" s="66"/>
      <c r="C20" s="66"/>
      <c r="D20" s="66"/>
      <c r="E20" s="66"/>
      <c r="F20" s="66"/>
      <c r="G20" s="66"/>
      <c r="H20" s="66"/>
      <c r="I20" s="66"/>
      <c r="J20" s="66"/>
      <c r="K20" s="66"/>
    </row>
  </sheetData>
  <mergeCells count="4">
    <mergeCell ref="A1:K1"/>
    <mergeCell ref="A2:K2"/>
    <mergeCell ref="A3:K3"/>
    <mergeCell ref="A4:K4"/>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95B20-7DCA-4026-A6F6-439D7BD9BD16}">
  <sheetPr>
    <tabColor theme="0" tint="-0.14999847407452621"/>
  </sheetPr>
  <dimension ref="A1:I28"/>
  <sheetViews>
    <sheetView view="pageBreakPreview" zoomScale="90" zoomScaleNormal="100" zoomScaleSheetLayoutView="90" workbookViewId="0">
      <selection activeCell="T27" sqref="T27"/>
    </sheetView>
  </sheetViews>
  <sheetFormatPr baseColWidth="10" defaultRowHeight="15" x14ac:dyDescent="0.25"/>
  <cols>
    <col min="9" max="9" width="25.28515625" customWidth="1"/>
  </cols>
  <sheetData>
    <row r="1" spans="1:9" s="285" customFormat="1" ht="16.5" x14ac:dyDescent="0.3">
      <c r="A1" s="390" t="s">
        <v>400</v>
      </c>
      <c r="B1" s="390"/>
      <c r="C1" s="390"/>
      <c r="D1" s="390"/>
      <c r="E1" s="390"/>
      <c r="F1" s="390"/>
      <c r="G1" s="390"/>
      <c r="H1" s="390"/>
      <c r="I1" s="390"/>
    </row>
    <row r="2" spans="1:9" s="285" customFormat="1" ht="16.5" x14ac:dyDescent="0.3">
      <c r="A2" s="389" t="s">
        <v>399</v>
      </c>
      <c r="B2" s="389"/>
      <c r="C2" s="389"/>
      <c r="D2" s="389"/>
      <c r="E2" s="389"/>
      <c r="F2" s="389"/>
      <c r="G2" s="389"/>
      <c r="H2" s="389"/>
      <c r="I2" s="389"/>
    </row>
    <row r="3" spans="1:9" s="285" customFormat="1" ht="16.5" x14ac:dyDescent="0.3">
      <c r="A3" s="197" t="str">
        <f>'[3]ETCA-I-01'!A3:G3</f>
        <v>Comision Estatal del Agua</v>
      </c>
      <c r="B3" s="197"/>
      <c r="C3" s="197"/>
      <c r="D3" s="197"/>
      <c r="E3" s="197"/>
      <c r="F3" s="197"/>
      <c r="G3" s="197"/>
      <c r="H3" s="197"/>
      <c r="I3" s="197"/>
    </row>
    <row r="4" spans="1:9" s="285" customFormat="1" ht="16.5" x14ac:dyDescent="0.3">
      <c r="A4" s="197" t="s">
        <v>398</v>
      </c>
      <c r="B4" s="197"/>
      <c r="C4" s="197"/>
      <c r="D4" s="197"/>
      <c r="E4" s="197"/>
      <c r="F4" s="197"/>
      <c r="G4" s="197"/>
      <c r="H4" s="197"/>
      <c r="I4" s="197"/>
    </row>
    <row r="5" spans="1:9" s="285" customFormat="1" ht="18" customHeight="1" thickBot="1" x14ac:dyDescent="0.35">
      <c r="A5" s="386"/>
      <c r="B5" s="388" t="s">
        <v>397</v>
      </c>
      <c r="C5" s="388"/>
      <c r="D5" s="388"/>
      <c r="E5" s="388"/>
      <c r="F5" s="388"/>
      <c r="G5" s="388"/>
      <c r="H5" s="387"/>
      <c r="I5" s="386"/>
    </row>
    <row r="6" spans="1:9" s="285" customFormat="1" ht="16.5" x14ac:dyDescent="0.3">
      <c r="A6" s="385"/>
      <c r="B6" s="384"/>
      <c r="C6" s="384"/>
      <c r="D6" s="384"/>
      <c r="E6" s="384"/>
      <c r="F6" s="384"/>
      <c r="G6" s="384"/>
      <c r="H6" s="384"/>
      <c r="I6" s="383"/>
    </row>
    <row r="7" spans="1:9" s="285" customFormat="1" ht="15" customHeight="1" x14ac:dyDescent="0.3">
      <c r="A7" s="382"/>
      <c r="B7" s="372"/>
      <c r="C7" s="381"/>
      <c r="D7" s="381"/>
      <c r="E7" s="381"/>
      <c r="F7" s="381"/>
      <c r="G7" s="381"/>
      <c r="H7" s="381"/>
      <c r="I7" s="379"/>
    </row>
    <row r="8" spans="1:9" s="285" customFormat="1" ht="16.5" x14ac:dyDescent="0.3">
      <c r="A8" s="380" t="s">
        <v>396</v>
      </c>
      <c r="B8" s="372"/>
      <c r="C8" s="372"/>
      <c r="D8" s="372"/>
      <c r="E8" s="372"/>
      <c r="F8" s="372"/>
      <c r="G8" s="372"/>
      <c r="H8" s="372"/>
      <c r="I8" s="379"/>
    </row>
    <row r="9" spans="1:9" s="285" customFormat="1" ht="42.75" customHeight="1" x14ac:dyDescent="0.3">
      <c r="A9" s="378" t="s">
        <v>395</v>
      </c>
      <c r="B9" s="377"/>
      <c r="C9" s="377"/>
      <c r="D9" s="377"/>
      <c r="E9" s="377"/>
      <c r="F9" s="377"/>
      <c r="G9" s="377"/>
      <c r="H9" s="377"/>
      <c r="I9" s="376"/>
    </row>
    <row r="10" spans="1:9" s="285" customFormat="1" ht="16.5" x14ac:dyDescent="0.3">
      <c r="A10" s="380"/>
      <c r="B10" s="372"/>
      <c r="C10" s="372"/>
      <c r="D10" s="372"/>
      <c r="E10" s="372"/>
      <c r="F10" s="372"/>
      <c r="G10" s="372"/>
      <c r="H10" s="372"/>
      <c r="I10" s="379"/>
    </row>
    <row r="11" spans="1:9" s="285" customFormat="1" ht="55.5" customHeight="1" x14ac:dyDescent="0.3">
      <c r="A11" s="378" t="s">
        <v>394</v>
      </c>
      <c r="B11" s="377"/>
      <c r="C11" s="377"/>
      <c r="D11" s="377"/>
      <c r="E11" s="377"/>
      <c r="F11" s="377"/>
      <c r="G11" s="377"/>
      <c r="H11" s="377"/>
      <c r="I11" s="376"/>
    </row>
    <row r="12" spans="1:9" s="285" customFormat="1" ht="12" customHeight="1" x14ac:dyDescent="0.3">
      <c r="A12" s="380"/>
      <c r="B12" s="372"/>
      <c r="C12" s="372"/>
      <c r="D12" s="372"/>
      <c r="E12" s="372"/>
      <c r="F12" s="372"/>
      <c r="G12" s="372"/>
      <c r="H12" s="372"/>
      <c r="I12" s="379"/>
    </row>
    <row r="13" spans="1:9" s="285" customFormat="1" ht="81.75" customHeight="1" x14ac:dyDescent="0.3">
      <c r="A13" s="378" t="s">
        <v>393</v>
      </c>
      <c r="B13" s="377"/>
      <c r="C13" s="377"/>
      <c r="D13" s="377"/>
      <c r="E13" s="377"/>
      <c r="F13" s="377"/>
      <c r="G13" s="377"/>
      <c r="H13" s="377"/>
      <c r="I13" s="376"/>
    </row>
    <row r="14" spans="1:9" s="285" customFormat="1" ht="16.5" x14ac:dyDescent="0.3">
      <c r="A14" s="380"/>
      <c r="B14" s="372"/>
      <c r="C14" s="372"/>
      <c r="D14" s="372"/>
      <c r="E14" s="372"/>
      <c r="F14" s="372"/>
      <c r="G14" s="372"/>
      <c r="H14" s="372"/>
      <c r="I14" s="379"/>
    </row>
    <row r="15" spans="1:9" s="285" customFormat="1" ht="104.25" customHeight="1" x14ac:dyDescent="0.3">
      <c r="A15" s="378" t="s">
        <v>392</v>
      </c>
      <c r="B15" s="377"/>
      <c r="C15" s="377"/>
      <c r="D15" s="377"/>
      <c r="E15" s="377"/>
      <c r="F15" s="377"/>
      <c r="G15" s="377"/>
      <c r="H15" s="377"/>
      <c r="I15" s="376"/>
    </row>
    <row r="16" spans="1:9" s="285" customFormat="1" ht="16.5" x14ac:dyDescent="0.3">
      <c r="A16" s="380"/>
      <c r="B16" s="372"/>
      <c r="C16" s="372"/>
      <c r="D16" s="372"/>
      <c r="E16" s="372"/>
      <c r="F16" s="372"/>
      <c r="G16" s="372"/>
      <c r="H16" s="372"/>
      <c r="I16" s="379"/>
    </row>
    <row r="17" spans="1:9" s="285" customFormat="1" ht="29.25" customHeight="1" x14ac:dyDescent="0.3">
      <c r="A17" s="378" t="s">
        <v>391</v>
      </c>
      <c r="B17" s="377"/>
      <c r="C17" s="377"/>
      <c r="D17" s="377"/>
      <c r="E17" s="377"/>
      <c r="F17" s="377"/>
      <c r="G17" s="377"/>
      <c r="H17" s="377"/>
      <c r="I17" s="376"/>
    </row>
    <row r="18" spans="1:9" s="285" customFormat="1" ht="32.25" customHeight="1" thickBot="1" x14ac:dyDescent="0.35">
      <c r="A18" s="375"/>
      <c r="B18" s="374"/>
      <c r="C18" s="374"/>
      <c r="D18" s="374"/>
      <c r="E18" s="374"/>
      <c r="F18" s="374"/>
      <c r="G18" s="374"/>
      <c r="H18" s="374"/>
      <c r="I18" s="373"/>
    </row>
    <row r="19" spans="1:9" s="285" customFormat="1" ht="16.5" x14ac:dyDescent="0.3">
      <c r="A19" s="285" t="s">
        <v>180</v>
      </c>
    </row>
    <row r="20" spans="1:9" s="285" customFormat="1" ht="16.5" x14ac:dyDescent="0.3"/>
    <row r="21" spans="1:9" s="285" customFormat="1" ht="16.5" x14ac:dyDescent="0.3"/>
    <row r="22" spans="1:9" s="285" customFormat="1" ht="16.5" x14ac:dyDescent="0.3"/>
    <row r="23" spans="1:9" s="285" customFormat="1" ht="16.5" x14ac:dyDescent="0.3"/>
    <row r="24" spans="1:9" s="285" customFormat="1" ht="16.5" x14ac:dyDescent="0.3"/>
    <row r="25" spans="1:9" s="285" customFormat="1" ht="16.5" x14ac:dyDescent="0.3">
      <c r="A25" s="372"/>
      <c r="B25" s="372"/>
      <c r="C25" s="372"/>
      <c r="D25" s="372"/>
      <c r="E25" s="372"/>
      <c r="F25" s="372"/>
      <c r="G25" s="372"/>
      <c r="H25" s="372"/>
      <c r="I25" s="372"/>
    </row>
    <row r="26" spans="1:9" s="285" customFormat="1" ht="16.5" x14ac:dyDescent="0.3">
      <c r="A26" s="372"/>
      <c r="B26" s="372"/>
      <c r="C26" s="372"/>
      <c r="D26" s="372"/>
      <c r="E26" s="372"/>
      <c r="F26" s="372"/>
      <c r="G26" s="372"/>
      <c r="H26" s="372"/>
      <c r="I26" s="372"/>
    </row>
    <row r="27" spans="1:9" s="285" customFormat="1" ht="16.5" x14ac:dyDescent="0.3">
      <c r="A27" s="372"/>
      <c r="B27" s="372"/>
      <c r="C27" s="372"/>
      <c r="D27" s="372"/>
      <c r="E27" s="372"/>
      <c r="F27" s="372"/>
      <c r="G27" s="372"/>
      <c r="H27" s="372"/>
      <c r="I27" s="372"/>
    </row>
    <row r="28" spans="1:9" s="285" customFormat="1" ht="16.5" x14ac:dyDescent="0.3"/>
  </sheetData>
  <mergeCells count="10">
    <mergeCell ref="A11:I11"/>
    <mergeCell ref="A13:I13"/>
    <mergeCell ref="A15:I15"/>
    <mergeCell ref="A17:I17"/>
    <mergeCell ref="A4:I4"/>
    <mergeCell ref="B5:G5"/>
    <mergeCell ref="A1:I1"/>
    <mergeCell ref="A2:I2"/>
    <mergeCell ref="A3:I3"/>
    <mergeCell ref="A9:I9"/>
  </mergeCells>
  <pageMargins left="0.43307086614173229" right="0.31496062992125984" top="0.55118110236220474" bottom="0.74803149606299213" header="0.31496062992125984" footer="0.31496062992125984"/>
  <pageSetup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61F2-D5FC-4909-9725-8B604C600BA7}">
  <sheetPr>
    <tabColor theme="0" tint="-0.14999847407452621"/>
  </sheetPr>
  <dimension ref="A1:J49"/>
  <sheetViews>
    <sheetView view="pageBreakPreview" zoomScaleNormal="100" zoomScaleSheetLayoutView="100" workbookViewId="0">
      <selection activeCell="T27" sqref="T27"/>
    </sheetView>
  </sheetViews>
  <sheetFormatPr baseColWidth="10" defaultColWidth="11.28515625" defaultRowHeight="16.5" x14ac:dyDescent="0.3"/>
  <cols>
    <col min="1" max="1" width="3.7109375" style="285" customWidth="1"/>
    <col min="2" max="8" width="11.28515625" style="285"/>
    <col min="9" max="9" width="12.28515625" style="285" customWidth="1"/>
    <col min="10" max="16384" width="11.28515625" style="285"/>
  </cols>
  <sheetData>
    <row r="1" spans="1:10" x14ac:dyDescent="0.3">
      <c r="A1" s="390" t="str">
        <f>'ETCA-I-01'!A1:G1</f>
        <v xml:space="preserve">Comision Estatal del Agua  </v>
      </c>
      <c r="B1" s="390"/>
      <c r="C1" s="390"/>
      <c r="D1" s="390"/>
      <c r="E1" s="390"/>
      <c r="F1" s="390"/>
      <c r="G1" s="390"/>
      <c r="H1" s="390"/>
      <c r="I1" s="390"/>
      <c r="J1" s="390"/>
    </row>
    <row r="2" spans="1:10" x14ac:dyDescent="0.3">
      <c r="A2" s="389" t="s">
        <v>442</v>
      </c>
      <c r="B2" s="389"/>
      <c r="C2" s="389"/>
      <c r="D2" s="389"/>
      <c r="E2" s="389"/>
      <c r="F2" s="389"/>
      <c r="G2" s="389"/>
      <c r="H2" s="389"/>
      <c r="I2" s="389"/>
      <c r="J2" s="389"/>
    </row>
    <row r="3" spans="1:10" x14ac:dyDescent="0.3">
      <c r="A3" s="197" t="str">
        <f>'ETCA-I-01'!A3:G3</f>
        <v>Al 30 de Junio de 2020</v>
      </c>
      <c r="B3" s="197"/>
      <c r="C3" s="197"/>
      <c r="D3" s="197"/>
      <c r="E3" s="197"/>
      <c r="F3" s="197"/>
      <c r="G3" s="197"/>
      <c r="H3" s="197"/>
      <c r="I3" s="197"/>
      <c r="J3" s="197"/>
    </row>
    <row r="4" spans="1:10" ht="18" customHeight="1" thickBot="1" x14ac:dyDescent="0.35">
      <c r="A4" s="405" t="s">
        <v>441</v>
      </c>
      <c r="B4" s="405"/>
      <c r="C4" s="405"/>
      <c r="D4" s="405"/>
      <c r="E4" s="405"/>
      <c r="F4" s="405"/>
      <c r="G4" s="405"/>
      <c r="H4" s="405"/>
      <c r="I4" s="404"/>
    </row>
    <row r="5" spans="1:10" x14ac:dyDescent="0.3">
      <c r="A5" s="385"/>
      <c r="B5" s="384"/>
      <c r="C5" s="384"/>
      <c r="D5" s="384"/>
      <c r="E5" s="384"/>
      <c r="F5" s="384"/>
      <c r="G5" s="384"/>
      <c r="H5" s="384"/>
      <c r="I5" s="384"/>
      <c r="J5" s="383"/>
    </row>
    <row r="6" spans="1:10" x14ac:dyDescent="0.3">
      <c r="A6" s="382"/>
      <c r="B6" s="372"/>
      <c r="C6" s="372"/>
      <c r="D6" s="372"/>
      <c r="E6" s="372"/>
      <c r="F6" s="372"/>
      <c r="G6" s="372"/>
      <c r="H6" s="372"/>
      <c r="I6" s="372"/>
      <c r="J6" s="379"/>
    </row>
    <row r="7" spans="1:10" x14ac:dyDescent="0.3">
      <c r="A7" s="382"/>
      <c r="B7" s="372"/>
      <c r="C7" s="372"/>
      <c r="D7" s="372"/>
      <c r="E7" s="372"/>
      <c r="F7" s="372"/>
      <c r="G7" s="372"/>
      <c r="H7" s="372"/>
      <c r="I7" s="372"/>
      <c r="J7" s="379"/>
    </row>
    <row r="8" spans="1:10" ht="6" customHeight="1" x14ac:dyDescent="0.3">
      <c r="A8" s="382"/>
      <c r="B8" s="372"/>
      <c r="C8" s="372"/>
      <c r="D8" s="372"/>
      <c r="E8" s="372"/>
      <c r="F8" s="372"/>
      <c r="G8" s="372"/>
      <c r="H8" s="372"/>
      <c r="I8" s="372"/>
      <c r="J8" s="379"/>
    </row>
    <row r="9" spans="1:10" ht="9" customHeight="1" thickBot="1" x14ac:dyDescent="0.35">
      <c r="A9" s="382"/>
      <c r="B9" s="372"/>
      <c r="C9" s="372"/>
      <c r="D9" s="372"/>
      <c r="E9" s="372"/>
      <c r="F9" s="372"/>
      <c r="G9" s="372"/>
      <c r="H9" s="372"/>
      <c r="I9" s="372"/>
      <c r="J9" s="379"/>
    </row>
    <row r="10" spans="1:10" ht="16.5" customHeight="1" x14ac:dyDescent="0.3">
      <c r="A10" s="382"/>
      <c r="B10" s="372"/>
      <c r="C10" s="403" t="s">
        <v>440</v>
      </c>
      <c r="D10" s="402"/>
      <c r="E10" s="402"/>
      <c r="F10" s="402"/>
      <c r="G10" s="402"/>
      <c r="H10" s="401"/>
      <c r="I10" s="372"/>
      <c r="J10" s="379"/>
    </row>
    <row r="11" spans="1:10" x14ac:dyDescent="0.3">
      <c r="A11" s="382"/>
      <c r="B11" s="372"/>
      <c r="C11" s="400"/>
      <c r="D11" s="399"/>
      <c r="E11" s="399"/>
      <c r="F11" s="399"/>
      <c r="G11" s="399"/>
      <c r="H11" s="398"/>
      <c r="I11" s="372"/>
      <c r="J11" s="379"/>
    </row>
    <row r="12" spans="1:10" x14ac:dyDescent="0.3">
      <c r="A12" s="382"/>
      <c r="B12" s="372"/>
      <c r="C12" s="400"/>
      <c r="D12" s="399"/>
      <c r="E12" s="399"/>
      <c r="F12" s="399"/>
      <c r="G12" s="399"/>
      <c r="H12" s="398"/>
      <c r="I12" s="372"/>
      <c r="J12" s="379"/>
    </row>
    <row r="13" spans="1:10" x14ac:dyDescent="0.3">
      <c r="A13" s="382"/>
      <c r="B13" s="372"/>
      <c r="C13" s="400"/>
      <c r="D13" s="399"/>
      <c r="E13" s="399"/>
      <c r="F13" s="399"/>
      <c r="G13" s="399"/>
      <c r="H13" s="398"/>
      <c r="I13" s="372"/>
      <c r="J13" s="379"/>
    </row>
    <row r="14" spans="1:10" x14ac:dyDescent="0.3">
      <c r="A14" s="382"/>
      <c r="B14" s="372"/>
      <c r="C14" s="400"/>
      <c r="D14" s="399"/>
      <c r="E14" s="399"/>
      <c r="F14" s="399"/>
      <c r="G14" s="399"/>
      <c r="H14" s="398"/>
      <c r="I14" s="372"/>
      <c r="J14" s="379"/>
    </row>
    <row r="15" spans="1:10" x14ac:dyDescent="0.3">
      <c r="A15" s="382"/>
      <c r="B15" s="372"/>
      <c r="C15" s="400"/>
      <c r="D15" s="399"/>
      <c r="E15" s="399"/>
      <c r="F15" s="399"/>
      <c r="G15" s="399"/>
      <c r="H15" s="398"/>
      <c r="I15" s="372"/>
      <c r="J15" s="379"/>
    </row>
    <row r="16" spans="1:10" ht="17.25" thickBot="1" x14ac:dyDescent="0.35">
      <c r="A16" s="382"/>
      <c r="B16" s="372"/>
      <c r="C16" s="397"/>
      <c r="D16" s="396"/>
      <c r="E16" s="396"/>
      <c r="F16" s="396"/>
      <c r="G16" s="396"/>
      <c r="H16" s="395"/>
      <c r="I16" s="372"/>
      <c r="J16" s="379"/>
    </row>
    <row r="17" spans="1:10" x14ac:dyDescent="0.3">
      <c r="A17" s="382"/>
      <c r="B17" s="372"/>
      <c r="C17" s="372"/>
      <c r="D17" s="372"/>
      <c r="E17" s="372"/>
      <c r="F17" s="372"/>
      <c r="G17" s="372"/>
      <c r="H17" s="372"/>
      <c r="I17" s="372"/>
      <c r="J17" s="379"/>
    </row>
    <row r="18" spans="1:10" x14ac:dyDescent="0.3">
      <c r="A18" s="382"/>
      <c r="B18" s="372"/>
      <c r="C18" s="391" t="s">
        <v>439</v>
      </c>
      <c r="D18" s="372"/>
      <c r="E18" s="372"/>
      <c r="F18" s="372"/>
      <c r="G18" s="372"/>
      <c r="H18" s="372"/>
      <c r="I18" s="372"/>
      <c r="J18" s="379"/>
    </row>
    <row r="19" spans="1:10" ht="9.75" customHeight="1" thickBot="1" x14ac:dyDescent="0.35">
      <c r="A19" s="382"/>
      <c r="B19" s="372"/>
      <c r="C19" s="391"/>
      <c r="D19" s="372"/>
      <c r="E19" s="372"/>
      <c r="F19" s="372"/>
      <c r="G19" s="372"/>
      <c r="H19" s="372"/>
      <c r="I19" s="372"/>
      <c r="J19" s="379"/>
    </row>
    <row r="20" spans="1:10" x14ac:dyDescent="0.3">
      <c r="A20" s="382"/>
      <c r="B20" s="372"/>
      <c r="C20" s="394" t="s">
        <v>438</v>
      </c>
      <c r="D20" s="384"/>
      <c r="E20" s="384"/>
      <c r="F20" s="384"/>
      <c r="G20" s="384"/>
      <c r="H20" s="383"/>
      <c r="I20" s="372"/>
      <c r="J20" s="379"/>
    </row>
    <row r="21" spans="1:10" x14ac:dyDescent="0.3">
      <c r="A21" s="382"/>
      <c r="B21" s="372"/>
      <c r="C21" s="380" t="s">
        <v>437</v>
      </c>
      <c r="D21" s="372"/>
      <c r="E21" s="372"/>
      <c r="F21" s="372"/>
      <c r="G21" s="372"/>
      <c r="H21" s="379"/>
      <c r="I21" s="372"/>
      <c r="J21" s="379"/>
    </row>
    <row r="22" spans="1:10" x14ac:dyDescent="0.3">
      <c r="A22" s="382"/>
      <c r="B22" s="372"/>
      <c r="C22" s="380" t="s">
        <v>436</v>
      </c>
      <c r="D22" s="372"/>
      <c r="E22" s="372"/>
      <c r="F22" s="372"/>
      <c r="G22" s="372"/>
      <c r="H22" s="379"/>
      <c r="I22" s="372"/>
      <c r="J22" s="379"/>
    </row>
    <row r="23" spans="1:10" ht="17.25" thickBot="1" x14ac:dyDescent="0.35">
      <c r="A23" s="382"/>
      <c r="B23" s="372"/>
      <c r="C23" s="393" t="s">
        <v>435</v>
      </c>
      <c r="D23" s="374"/>
      <c r="E23" s="374"/>
      <c r="F23" s="374"/>
      <c r="G23" s="374"/>
      <c r="H23" s="373"/>
      <c r="I23" s="372"/>
      <c r="J23" s="379"/>
    </row>
    <row r="24" spans="1:10" x14ac:dyDescent="0.3">
      <c r="A24" s="382"/>
      <c r="B24" s="372"/>
      <c r="C24" s="372"/>
      <c r="D24" s="372"/>
      <c r="E24" s="372"/>
      <c r="F24" s="372"/>
      <c r="G24" s="372"/>
      <c r="H24" s="372"/>
      <c r="I24" s="372"/>
      <c r="J24" s="379"/>
    </row>
    <row r="25" spans="1:10" x14ac:dyDescent="0.3">
      <c r="A25" s="392" t="s">
        <v>434</v>
      </c>
      <c r="B25" s="372" t="s">
        <v>433</v>
      </c>
      <c r="C25" s="372"/>
      <c r="D25" s="372"/>
      <c r="E25" s="372"/>
      <c r="F25" s="372"/>
      <c r="G25" s="372"/>
      <c r="H25" s="372"/>
      <c r="I25" s="372"/>
      <c r="J25" s="379"/>
    </row>
    <row r="26" spans="1:10" x14ac:dyDescent="0.3">
      <c r="A26" s="392" t="s">
        <v>432</v>
      </c>
      <c r="B26" s="372" t="s">
        <v>431</v>
      </c>
      <c r="C26" s="372"/>
      <c r="D26" s="372"/>
      <c r="E26" s="372"/>
      <c r="F26" s="372"/>
      <c r="G26" s="372"/>
      <c r="H26" s="372"/>
      <c r="I26" s="372"/>
      <c r="J26" s="379"/>
    </row>
    <row r="27" spans="1:10" x14ac:dyDescent="0.3">
      <c r="A27" s="392" t="s">
        <v>430</v>
      </c>
      <c r="B27" s="372" t="s">
        <v>429</v>
      </c>
      <c r="C27" s="372"/>
      <c r="D27" s="372"/>
      <c r="E27" s="372"/>
      <c r="F27" s="372"/>
      <c r="G27" s="372"/>
      <c r="H27" s="372"/>
      <c r="I27" s="372"/>
      <c r="J27" s="379"/>
    </row>
    <row r="28" spans="1:10" x14ac:dyDescent="0.3">
      <c r="A28" s="392" t="s">
        <v>428</v>
      </c>
      <c r="B28" s="372" t="s">
        <v>427</v>
      </c>
      <c r="C28" s="372"/>
      <c r="D28" s="372"/>
      <c r="E28" s="372"/>
      <c r="F28" s="372"/>
      <c r="G28" s="372"/>
      <c r="H28" s="372"/>
      <c r="I28" s="372"/>
      <c r="J28" s="379"/>
    </row>
    <row r="29" spans="1:10" x14ac:dyDescent="0.3">
      <c r="A29" s="392" t="s">
        <v>426</v>
      </c>
      <c r="B29" s="372" t="s">
        <v>425</v>
      </c>
      <c r="C29" s="372"/>
      <c r="D29" s="372"/>
      <c r="E29" s="372"/>
      <c r="F29" s="372"/>
      <c r="G29" s="372"/>
      <c r="H29" s="372"/>
      <c r="I29" s="372"/>
      <c r="J29" s="379"/>
    </row>
    <row r="30" spans="1:10" x14ac:dyDescent="0.3">
      <c r="A30" s="392" t="s">
        <v>424</v>
      </c>
      <c r="B30" s="372" t="s">
        <v>423</v>
      </c>
      <c r="C30" s="372"/>
      <c r="D30" s="372"/>
      <c r="E30" s="372"/>
      <c r="F30" s="372"/>
      <c r="G30" s="372"/>
      <c r="H30" s="372"/>
      <c r="I30" s="372"/>
      <c r="J30" s="379"/>
    </row>
    <row r="31" spans="1:10" x14ac:dyDescent="0.3">
      <c r="A31" s="392" t="s">
        <v>422</v>
      </c>
      <c r="B31" s="372" t="s">
        <v>421</v>
      </c>
      <c r="C31" s="372"/>
      <c r="D31" s="372"/>
      <c r="E31" s="372"/>
      <c r="F31" s="372"/>
      <c r="G31" s="372"/>
      <c r="H31" s="372"/>
      <c r="I31" s="372"/>
      <c r="J31" s="379"/>
    </row>
    <row r="32" spans="1:10" x14ac:dyDescent="0.3">
      <c r="A32" s="392" t="s">
        <v>420</v>
      </c>
      <c r="B32" s="372" t="s">
        <v>419</v>
      </c>
      <c r="C32" s="372"/>
      <c r="D32" s="372"/>
      <c r="E32" s="372"/>
      <c r="F32" s="372"/>
      <c r="G32" s="372"/>
      <c r="H32" s="372"/>
      <c r="I32" s="372"/>
      <c r="J32" s="379"/>
    </row>
    <row r="33" spans="1:10" x14ac:dyDescent="0.3">
      <c r="A33" s="392" t="s">
        <v>418</v>
      </c>
      <c r="B33" s="372" t="s">
        <v>417</v>
      </c>
      <c r="C33" s="372"/>
      <c r="D33" s="372"/>
      <c r="E33" s="372"/>
      <c r="F33" s="372"/>
      <c r="G33" s="372"/>
      <c r="H33" s="372"/>
      <c r="I33" s="372"/>
      <c r="J33" s="379"/>
    </row>
    <row r="34" spans="1:10" x14ac:dyDescent="0.3">
      <c r="A34" s="392" t="s">
        <v>416</v>
      </c>
      <c r="B34" s="372" t="s">
        <v>415</v>
      </c>
      <c r="C34" s="372"/>
      <c r="D34" s="372"/>
      <c r="E34" s="372"/>
      <c r="F34" s="372"/>
      <c r="G34" s="372"/>
      <c r="H34" s="372"/>
      <c r="I34" s="372"/>
      <c r="J34" s="379"/>
    </row>
    <row r="35" spans="1:10" x14ac:dyDescent="0.3">
      <c r="A35" s="392" t="s">
        <v>414</v>
      </c>
      <c r="B35" s="372" t="s">
        <v>413</v>
      </c>
      <c r="C35" s="372"/>
      <c r="D35" s="372"/>
      <c r="E35" s="372"/>
      <c r="F35" s="372"/>
      <c r="G35" s="372"/>
      <c r="H35" s="372"/>
      <c r="I35" s="372"/>
      <c r="J35" s="379"/>
    </row>
    <row r="36" spans="1:10" x14ac:dyDescent="0.3">
      <c r="A36" s="392" t="s">
        <v>412</v>
      </c>
      <c r="B36" s="372" t="s">
        <v>411</v>
      </c>
      <c r="C36" s="372"/>
      <c r="D36" s="372"/>
      <c r="E36" s="372"/>
      <c r="F36" s="372"/>
      <c r="G36" s="372"/>
      <c r="H36" s="372"/>
      <c r="I36" s="372"/>
      <c r="J36" s="379"/>
    </row>
    <row r="37" spans="1:10" x14ac:dyDescent="0.3">
      <c r="A37" s="392" t="s">
        <v>410</v>
      </c>
      <c r="B37" s="372" t="s">
        <v>409</v>
      </c>
      <c r="C37" s="372"/>
      <c r="D37" s="372"/>
      <c r="E37" s="372"/>
      <c r="F37" s="372"/>
      <c r="G37" s="372"/>
      <c r="H37" s="372"/>
      <c r="I37" s="372"/>
      <c r="J37" s="379"/>
    </row>
    <row r="38" spans="1:10" x14ac:dyDescent="0.3">
      <c r="A38" s="392" t="s">
        <v>408</v>
      </c>
      <c r="B38" s="372" t="s">
        <v>407</v>
      </c>
      <c r="C38" s="372"/>
      <c r="D38" s="372"/>
      <c r="E38" s="372"/>
      <c r="F38" s="372"/>
      <c r="G38" s="372"/>
      <c r="H38" s="372"/>
      <c r="I38" s="372"/>
      <c r="J38" s="379"/>
    </row>
    <row r="39" spans="1:10" x14ac:dyDescent="0.3">
      <c r="A39" s="392" t="s">
        <v>406</v>
      </c>
      <c r="B39" s="372" t="s">
        <v>405</v>
      </c>
      <c r="C39" s="372"/>
      <c r="D39" s="372"/>
      <c r="E39" s="372"/>
      <c r="F39" s="372"/>
      <c r="G39" s="372"/>
      <c r="H39" s="372"/>
      <c r="I39" s="372"/>
      <c r="J39" s="379"/>
    </row>
    <row r="40" spans="1:10" x14ac:dyDescent="0.3">
      <c r="A40" s="392" t="s">
        <v>404</v>
      </c>
      <c r="B40" s="372" t="s">
        <v>403</v>
      </c>
      <c r="C40" s="372"/>
      <c r="D40" s="372"/>
      <c r="E40" s="372"/>
      <c r="F40" s="372"/>
      <c r="G40" s="372"/>
      <c r="H40" s="372"/>
      <c r="I40" s="372"/>
      <c r="J40" s="379"/>
    </row>
    <row r="41" spans="1:10" x14ac:dyDescent="0.3">
      <c r="A41" s="392" t="s">
        <v>402</v>
      </c>
      <c r="B41" s="372" t="s">
        <v>401</v>
      </c>
      <c r="C41" s="372"/>
      <c r="D41" s="372"/>
      <c r="E41" s="372"/>
      <c r="F41" s="372"/>
      <c r="G41" s="372"/>
      <c r="H41" s="372"/>
      <c r="I41" s="372"/>
      <c r="J41" s="379"/>
    </row>
    <row r="42" spans="1:10" x14ac:dyDescent="0.3">
      <c r="A42" s="382"/>
      <c r="B42" s="372"/>
      <c r="C42" s="372"/>
      <c r="D42" s="372"/>
      <c r="E42" s="372"/>
      <c r="F42" s="372"/>
      <c r="G42" s="372"/>
      <c r="H42" s="372"/>
      <c r="I42" s="372"/>
      <c r="J42" s="379"/>
    </row>
    <row r="43" spans="1:10" x14ac:dyDescent="0.3">
      <c r="A43" s="382"/>
      <c r="B43" s="372"/>
      <c r="C43" s="372"/>
      <c r="D43" s="372"/>
      <c r="E43" s="372"/>
      <c r="F43" s="372"/>
      <c r="G43" s="372"/>
      <c r="H43" s="372"/>
      <c r="I43" s="372"/>
      <c r="J43" s="379"/>
    </row>
    <row r="44" spans="1:10" x14ac:dyDescent="0.3">
      <c r="A44" s="382"/>
      <c r="B44" s="372"/>
      <c r="C44" s="372"/>
      <c r="D44" s="372"/>
      <c r="E44" s="372"/>
      <c r="F44" s="372"/>
      <c r="G44" s="372"/>
      <c r="H44" s="372"/>
      <c r="I44" s="372"/>
      <c r="J44" s="379"/>
    </row>
    <row r="45" spans="1:10" x14ac:dyDescent="0.3">
      <c r="A45" s="382"/>
      <c r="B45" s="372"/>
      <c r="C45" s="372"/>
      <c r="D45" s="372"/>
      <c r="E45" s="372"/>
      <c r="F45" s="372"/>
      <c r="G45" s="372"/>
      <c r="H45" s="372"/>
      <c r="I45" s="372"/>
      <c r="J45" s="379"/>
    </row>
    <row r="46" spans="1:10" x14ac:dyDescent="0.3">
      <c r="A46" s="382"/>
      <c r="B46" s="372"/>
      <c r="C46" s="372"/>
      <c r="D46" s="372"/>
      <c r="E46" s="372"/>
      <c r="F46" s="372"/>
      <c r="G46" s="372"/>
      <c r="H46" s="372"/>
      <c r="I46" s="372"/>
      <c r="J46" s="379"/>
    </row>
    <row r="47" spans="1:10" x14ac:dyDescent="0.3">
      <c r="A47" s="382"/>
      <c r="B47" s="372"/>
      <c r="C47" s="372"/>
      <c r="D47" s="372"/>
      <c r="E47" s="372"/>
      <c r="F47" s="372"/>
      <c r="G47" s="372"/>
      <c r="H47" s="372"/>
      <c r="I47" s="372"/>
      <c r="J47" s="379"/>
    </row>
    <row r="48" spans="1:10" x14ac:dyDescent="0.3">
      <c r="A48" s="382"/>
      <c r="B48" s="372"/>
      <c r="C48" s="372"/>
      <c r="D48" s="372"/>
      <c r="E48" s="372"/>
      <c r="F48" s="372"/>
      <c r="G48" s="372"/>
      <c r="H48" s="372"/>
      <c r="I48" s="391"/>
      <c r="J48" s="379"/>
    </row>
    <row r="49" spans="1:10" ht="17.25" thickBot="1" x14ac:dyDescent="0.35">
      <c r="A49" s="375"/>
      <c r="B49" s="374"/>
      <c r="C49" s="374"/>
      <c r="D49" s="374"/>
      <c r="E49" s="374"/>
      <c r="F49" s="374"/>
      <c r="G49" s="374"/>
      <c r="H49" s="374"/>
      <c r="I49" s="374"/>
      <c r="J49" s="373"/>
    </row>
  </sheetData>
  <mergeCells count="5">
    <mergeCell ref="C10:H16"/>
    <mergeCell ref="A1:J1"/>
    <mergeCell ref="A2:J2"/>
    <mergeCell ref="A3:J3"/>
    <mergeCell ref="A4:H4"/>
  </mergeCells>
  <pageMargins left="0.43307086614173229" right="0.35433070866141736" top="0.47244094488188981" bottom="0.62992125984251968"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864DD-EAB4-41C4-9D8F-EB35DD622826}">
  <sheetPr>
    <tabColor theme="0" tint="-0.14999847407452621"/>
  </sheetPr>
  <dimension ref="A1:H73"/>
  <sheetViews>
    <sheetView view="pageBreakPreview" zoomScale="90" zoomScaleNormal="100" zoomScaleSheetLayoutView="90" workbookViewId="0">
      <selection activeCell="T27" sqref="T27"/>
    </sheetView>
  </sheetViews>
  <sheetFormatPr baseColWidth="10" defaultColWidth="11.42578125" defaultRowHeight="15" x14ac:dyDescent="0.25"/>
  <cols>
    <col min="1" max="1" width="40.28515625" customWidth="1"/>
    <col min="2" max="2" width="16.5703125" customWidth="1"/>
    <col min="3" max="3" width="16.42578125" customWidth="1"/>
    <col min="4" max="4" width="1.28515625" customWidth="1"/>
    <col min="5" max="5" width="40.28515625" customWidth="1"/>
    <col min="6" max="6" width="17" customWidth="1"/>
    <col min="7" max="7" width="16.85546875" customWidth="1"/>
  </cols>
  <sheetData>
    <row r="1" spans="1:7" ht="15.75" x14ac:dyDescent="0.25">
      <c r="A1" s="96" t="str">
        <f>'ETCA-I-01'!A1:G1</f>
        <v xml:space="preserve">Comision Estatal del Agua  </v>
      </c>
      <c r="B1" s="96"/>
      <c r="C1" s="96"/>
      <c r="D1" s="96"/>
      <c r="E1" s="96"/>
      <c r="F1" s="96"/>
      <c r="G1" s="96"/>
    </row>
    <row r="2" spans="1:7" ht="14.25" customHeight="1" x14ac:dyDescent="0.25">
      <c r="A2" s="63" t="s">
        <v>178</v>
      </c>
      <c r="B2" s="63"/>
      <c r="C2" s="63"/>
      <c r="D2" s="63"/>
      <c r="E2" s="63"/>
      <c r="F2" s="63"/>
      <c r="G2" s="63"/>
    </row>
    <row r="3" spans="1:7" ht="12.75" customHeight="1" x14ac:dyDescent="0.25">
      <c r="A3" s="95" t="s">
        <v>177</v>
      </c>
      <c r="B3" s="95"/>
      <c r="C3" s="95"/>
      <c r="D3" s="95"/>
      <c r="E3" s="95"/>
      <c r="F3" s="95"/>
      <c r="G3" s="95"/>
    </row>
    <row r="4" spans="1:7" ht="12" customHeight="1" thickBot="1" x14ac:dyDescent="0.3">
      <c r="A4" s="94" t="s">
        <v>176</v>
      </c>
      <c r="B4" s="94"/>
      <c r="C4" s="94"/>
      <c r="D4" s="94"/>
      <c r="E4" s="94"/>
      <c r="F4" s="94"/>
      <c r="G4" s="94"/>
    </row>
    <row r="5" spans="1:7" ht="26.25" thickBot="1" x14ac:dyDescent="0.3">
      <c r="A5" s="93" t="s">
        <v>175</v>
      </c>
      <c r="B5" s="90">
        <v>2020</v>
      </c>
      <c r="C5" s="90" t="s">
        <v>174</v>
      </c>
      <c r="D5" s="92"/>
      <c r="E5" s="91" t="s">
        <v>175</v>
      </c>
      <c r="F5" s="90">
        <v>2020</v>
      </c>
      <c r="G5" s="90" t="s">
        <v>174</v>
      </c>
    </row>
    <row r="6" spans="1:7" ht="15.75" customHeight="1" x14ac:dyDescent="0.25">
      <c r="A6" s="77" t="s">
        <v>59</v>
      </c>
      <c r="B6" s="71"/>
      <c r="C6" s="71"/>
      <c r="D6" s="72"/>
      <c r="E6" s="71" t="s">
        <v>58</v>
      </c>
      <c r="F6" s="71"/>
      <c r="G6" s="71"/>
    </row>
    <row r="7" spans="1:7" ht="10.5" customHeight="1" x14ac:dyDescent="0.25">
      <c r="A7" s="77" t="s">
        <v>57</v>
      </c>
      <c r="B7" s="76"/>
      <c r="C7" s="76"/>
      <c r="D7" s="72"/>
      <c r="E7" s="71" t="s">
        <v>56</v>
      </c>
      <c r="F7" s="76"/>
      <c r="G7" s="76"/>
    </row>
    <row r="8" spans="1:7" s="89" customFormat="1" ht="25.5" x14ac:dyDescent="0.25">
      <c r="A8" s="77" t="s">
        <v>173</v>
      </c>
      <c r="B8" s="70">
        <f>SUM(B9:B15)</f>
        <v>68222480.260000005</v>
      </c>
      <c r="C8" s="70">
        <f>SUM(C9:C15)</f>
        <v>120812791.59</v>
      </c>
      <c r="D8" s="79"/>
      <c r="E8" s="71" t="s">
        <v>172</v>
      </c>
      <c r="F8" s="70">
        <f>SUM(F9:F17)</f>
        <v>268089190.12</v>
      </c>
      <c r="G8" s="70">
        <f>SUM(G9:G17)</f>
        <v>336900385.78999996</v>
      </c>
    </row>
    <row r="9" spans="1:7" x14ac:dyDescent="0.25">
      <c r="A9" s="88" t="s">
        <v>171</v>
      </c>
      <c r="B9" s="75">
        <v>214700</v>
      </c>
      <c r="C9" s="75">
        <v>172700</v>
      </c>
      <c r="D9" s="72"/>
      <c r="E9" s="76" t="s">
        <v>170</v>
      </c>
      <c r="F9" s="75">
        <v>1939207.71</v>
      </c>
      <c r="G9" s="75">
        <v>965697.51</v>
      </c>
    </row>
    <row r="10" spans="1:7" x14ac:dyDescent="0.25">
      <c r="A10" s="88" t="s">
        <v>169</v>
      </c>
      <c r="B10" s="75">
        <v>53026794.380000003</v>
      </c>
      <c r="C10" s="75">
        <v>92790522.239999995</v>
      </c>
      <c r="D10" s="72"/>
      <c r="E10" s="76" t="s">
        <v>168</v>
      </c>
      <c r="F10" s="75">
        <v>26716889.170000002</v>
      </c>
      <c r="G10" s="75">
        <v>35474681.68</v>
      </c>
    </row>
    <row r="11" spans="1:7" x14ac:dyDescent="0.25">
      <c r="A11" s="88" t="s">
        <v>167</v>
      </c>
      <c r="B11" s="75">
        <v>0</v>
      </c>
      <c r="C11" s="75">
        <v>0</v>
      </c>
      <c r="D11" s="72"/>
      <c r="E11" s="76" t="s">
        <v>166</v>
      </c>
      <c r="F11" s="75">
        <v>11147254.789999999</v>
      </c>
      <c r="G11" s="75">
        <v>21896468.289999999</v>
      </c>
    </row>
    <row r="12" spans="1:7" x14ac:dyDescent="0.25">
      <c r="A12" s="88" t="s">
        <v>165</v>
      </c>
      <c r="B12" s="75">
        <v>14980985.879999999</v>
      </c>
      <c r="C12" s="75">
        <v>27849569.350000001</v>
      </c>
      <c r="D12" s="72"/>
      <c r="E12" s="76" t="s">
        <v>164</v>
      </c>
      <c r="F12" s="75">
        <v>0</v>
      </c>
      <c r="G12" s="75">
        <v>0</v>
      </c>
    </row>
    <row r="13" spans="1:7" x14ac:dyDescent="0.25">
      <c r="A13" s="88" t="s">
        <v>163</v>
      </c>
      <c r="B13" s="75">
        <v>0</v>
      </c>
      <c r="C13" s="75">
        <v>0</v>
      </c>
      <c r="D13" s="72"/>
      <c r="E13" s="76" t="s">
        <v>162</v>
      </c>
      <c r="F13" s="75">
        <v>35652287.730000004</v>
      </c>
      <c r="G13" s="75">
        <v>46500497.439999998</v>
      </c>
    </row>
    <row r="14" spans="1:7" ht="25.5" x14ac:dyDescent="0.25">
      <c r="A14" s="88" t="s">
        <v>161</v>
      </c>
      <c r="B14" s="75">
        <v>0</v>
      </c>
      <c r="C14" s="75">
        <v>0</v>
      </c>
      <c r="D14" s="72"/>
      <c r="E14" s="76" t="s">
        <v>160</v>
      </c>
      <c r="F14" s="75">
        <v>0</v>
      </c>
      <c r="G14" s="75">
        <v>0</v>
      </c>
    </row>
    <row r="15" spans="1:7" x14ac:dyDescent="0.25">
      <c r="A15" s="88" t="s">
        <v>159</v>
      </c>
      <c r="B15" s="75">
        <v>0</v>
      </c>
      <c r="C15" s="75">
        <v>0</v>
      </c>
      <c r="D15" s="72"/>
      <c r="E15" s="76" t="s">
        <v>158</v>
      </c>
      <c r="F15" s="75">
        <v>43862030.350000001</v>
      </c>
      <c r="G15" s="75">
        <v>55389690.359999999</v>
      </c>
    </row>
    <row r="16" spans="1:7" ht="25.5" x14ac:dyDescent="0.25">
      <c r="A16" s="87" t="s">
        <v>157</v>
      </c>
      <c r="B16" s="70">
        <f>SUM(B17:B23)</f>
        <v>612432573.11000001</v>
      </c>
      <c r="C16" s="70">
        <f>SUM(C17:C23)</f>
        <v>631810278.00999999</v>
      </c>
      <c r="D16" s="72"/>
      <c r="E16" s="76" t="s">
        <v>156</v>
      </c>
      <c r="F16" s="75">
        <v>0</v>
      </c>
      <c r="G16" s="75">
        <v>0</v>
      </c>
    </row>
    <row r="17" spans="1:7" x14ac:dyDescent="0.25">
      <c r="A17" s="74" t="s">
        <v>155</v>
      </c>
      <c r="B17" s="75">
        <v>0</v>
      </c>
      <c r="C17" s="75">
        <v>0</v>
      </c>
      <c r="D17" s="72"/>
      <c r="E17" s="76" t="s">
        <v>154</v>
      </c>
      <c r="F17" s="75">
        <v>148771520.37</v>
      </c>
      <c r="G17" s="75">
        <v>176673350.50999999</v>
      </c>
    </row>
    <row r="18" spans="1:7" ht="19.5" customHeight="1" x14ac:dyDescent="0.25">
      <c r="A18" s="74" t="s">
        <v>153</v>
      </c>
      <c r="B18" s="75">
        <v>416687125.74999994</v>
      </c>
      <c r="C18" s="75">
        <v>393704516.42000002</v>
      </c>
      <c r="D18" s="72"/>
      <c r="E18" s="71" t="s">
        <v>152</v>
      </c>
      <c r="F18" s="70">
        <f>SUM(F19:F21)</f>
        <v>12114478.449999999</v>
      </c>
      <c r="G18" s="70">
        <f>SUM(G19:G21)</f>
        <v>12679262.93</v>
      </c>
    </row>
    <row r="19" spans="1:7" ht="15.75" customHeight="1" x14ac:dyDescent="0.25">
      <c r="A19" s="74" t="s">
        <v>151</v>
      </c>
      <c r="B19" s="75">
        <v>189473918.25</v>
      </c>
      <c r="C19" s="75">
        <v>210603880.03</v>
      </c>
      <c r="D19" s="72"/>
      <c r="E19" s="76" t="s">
        <v>150</v>
      </c>
      <c r="F19" s="75">
        <v>0</v>
      </c>
      <c r="G19" s="75">
        <v>0</v>
      </c>
    </row>
    <row r="20" spans="1:7" ht="25.5" x14ac:dyDescent="0.25">
      <c r="A20" s="74" t="s">
        <v>149</v>
      </c>
      <c r="B20" s="75">
        <v>0</v>
      </c>
      <c r="C20" s="75">
        <v>0</v>
      </c>
      <c r="D20" s="72"/>
      <c r="E20" s="76" t="s">
        <v>148</v>
      </c>
      <c r="F20" s="75">
        <v>0</v>
      </c>
      <c r="G20" s="75">
        <v>0</v>
      </c>
    </row>
    <row r="21" spans="1:7" ht="14.25" customHeight="1" x14ac:dyDescent="0.25">
      <c r="A21" s="74" t="s">
        <v>147</v>
      </c>
      <c r="B21" s="75">
        <v>0</v>
      </c>
      <c r="C21" s="75">
        <v>0</v>
      </c>
      <c r="D21" s="72"/>
      <c r="E21" s="76" t="s">
        <v>146</v>
      </c>
      <c r="F21" s="75">
        <v>12114478.449999999</v>
      </c>
      <c r="G21" s="75">
        <v>12679262.93</v>
      </c>
    </row>
    <row r="22" spans="1:7" ht="25.5" x14ac:dyDescent="0.25">
      <c r="A22" s="74" t="s">
        <v>145</v>
      </c>
      <c r="B22" s="75">
        <v>0</v>
      </c>
      <c r="C22" s="75">
        <v>0</v>
      </c>
      <c r="D22" s="72"/>
      <c r="E22" s="71" t="s">
        <v>144</v>
      </c>
      <c r="F22" s="70">
        <f>SUM(F23:F24)</f>
        <v>9916924.5800000001</v>
      </c>
      <c r="G22" s="70">
        <f>SUM(G23:G24)</f>
        <v>8910623.9000000004</v>
      </c>
    </row>
    <row r="23" spans="1:7" ht="25.5" x14ac:dyDescent="0.25">
      <c r="A23" s="74" t="s">
        <v>143</v>
      </c>
      <c r="B23" s="75">
        <v>6271529.1099999994</v>
      </c>
      <c r="C23" s="75">
        <v>27501881.559999999</v>
      </c>
      <c r="D23" s="72"/>
      <c r="E23" s="76" t="s">
        <v>142</v>
      </c>
      <c r="F23" s="75">
        <v>9916924.5800000001</v>
      </c>
      <c r="G23" s="75">
        <v>8910623.9000000004</v>
      </c>
    </row>
    <row r="24" spans="1:7" ht="25.5" x14ac:dyDescent="0.25">
      <c r="A24" s="77" t="s">
        <v>141</v>
      </c>
      <c r="B24" s="70">
        <f>SUM(B25:B29)</f>
        <v>11661393.760000002</v>
      </c>
      <c r="C24" s="70">
        <f>SUM(C25:C29)</f>
        <v>4809542.4499999993</v>
      </c>
      <c r="D24" s="72"/>
      <c r="E24" s="76" t="s">
        <v>140</v>
      </c>
      <c r="F24" s="75">
        <v>0</v>
      </c>
      <c r="G24" s="75">
        <v>0</v>
      </c>
    </row>
    <row r="25" spans="1:7" ht="25.5" x14ac:dyDescent="0.25">
      <c r="A25" s="74" t="s">
        <v>139</v>
      </c>
      <c r="B25" s="75">
        <v>182474.3</v>
      </c>
      <c r="C25" s="75">
        <v>170370.1</v>
      </c>
      <c r="D25" s="72"/>
      <c r="E25" s="76" t="s">
        <v>138</v>
      </c>
      <c r="F25" s="75">
        <v>0</v>
      </c>
      <c r="G25" s="75">
        <v>0</v>
      </c>
    </row>
    <row r="26" spans="1:7" ht="25.5" x14ac:dyDescent="0.25">
      <c r="A26" s="74" t="s">
        <v>137</v>
      </c>
      <c r="B26" s="75">
        <v>0</v>
      </c>
      <c r="C26" s="75"/>
      <c r="D26" s="72"/>
      <c r="E26" s="71" t="s">
        <v>136</v>
      </c>
      <c r="F26" s="70">
        <f>SUM(F27:F29)</f>
        <v>0</v>
      </c>
      <c r="G26" s="70">
        <f>SUM(G27:G29)</f>
        <v>0</v>
      </c>
    </row>
    <row r="27" spans="1:7" ht="25.5" x14ac:dyDescent="0.25">
      <c r="A27" s="74" t="s">
        <v>135</v>
      </c>
      <c r="B27" s="75">
        <v>0</v>
      </c>
      <c r="C27" s="75">
        <v>0</v>
      </c>
      <c r="D27" s="72"/>
      <c r="E27" s="76" t="s">
        <v>134</v>
      </c>
      <c r="F27" s="75">
        <v>0</v>
      </c>
      <c r="G27" s="75">
        <v>0</v>
      </c>
    </row>
    <row r="28" spans="1:7" ht="18.75" customHeight="1" x14ac:dyDescent="0.25">
      <c r="A28" s="74" t="s">
        <v>133</v>
      </c>
      <c r="B28" s="75">
        <v>11476812.9</v>
      </c>
      <c r="C28" s="75">
        <v>4635460.3499999996</v>
      </c>
      <c r="D28" s="72"/>
      <c r="E28" s="76" t="s">
        <v>132</v>
      </c>
      <c r="F28" s="75">
        <v>0</v>
      </c>
      <c r="G28" s="75">
        <v>0</v>
      </c>
    </row>
    <row r="29" spans="1:7" ht="26.25" customHeight="1" x14ac:dyDescent="0.25">
      <c r="A29" s="74" t="s">
        <v>131</v>
      </c>
      <c r="B29" s="75">
        <v>2106.56</v>
      </c>
      <c r="C29" s="75">
        <v>3712</v>
      </c>
      <c r="D29" s="72"/>
      <c r="E29" s="76" t="s">
        <v>130</v>
      </c>
      <c r="F29" s="75">
        <v>0</v>
      </c>
      <c r="G29" s="75">
        <v>0</v>
      </c>
    </row>
    <row r="30" spans="1:7" ht="25.5" x14ac:dyDescent="0.25">
      <c r="A30" s="77" t="s">
        <v>129</v>
      </c>
      <c r="B30" s="70">
        <f>SUM(B31:B35)</f>
        <v>0</v>
      </c>
      <c r="C30" s="70">
        <f>SUM(C31:C35)</f>
        <v>0</v>
      </c>
      <c r="D30" s="72"/>
      <c r="E30" s="71" t="s">
        <v>128</v>
      </c>
      <c r="F30" s="70">
        <f>SUM(F31:F36)</f>
        <v>0</v>
      </c>
      <c r="G30" s="70">
        <f>SUM(G31:G36)</f>
        <v>0</v>
      </c>
    </row>
    <row r="31" spans="1:7" ht="12.75" customHeight="1" x14ac:dyDescent="0.25">
      <c r="A31" s="74" t="s">
        <v>127</v>
      </c>
      <c r="B31" s="75">
        <v>0</v>
      </c>
      <c r="C31" s="75">
        <v>0</v>
      </c>
      <c r="D31" s="72"/>
      <c r="E31" s="76" t="s">
        <v>126</v>
      </c>
      <c r="F31" s="75">
        <v>0</v>
      </c>
      <c r="G31" s="75">
        <v>0</v>
      </c>
    </row>
    <row r="32" spans="1:7" ht="12.75" customHeight="1" x14ac:dyDescent="0.25">
      <c r="A32" s="74" t="s">
        <v>125</v>
      </c>
      <c r="B32" s="75">
        <v>0</v>
      </c>
      <c r="C32" s="75">
        <v>0</v>
      </c>
      <c r="D32" s="72"/>
      <c r="E32" s="76" t="s">
        <v>124</v>
      </c>
      <c r="F32" s="75">
        <v>0</v>
      </c>
      <c r="G32" s="75">
        <v>0</v>
      </c>
    </row>
    <row r="33" spans="1:7" ht="12.75" customHeight="1" x14ac:dyDescent="0.25">
      <c r="A33" s="74" t="s">
        <v>123</v>
      </c>
      <c r="B33" s="75">
        <v>0</v>
      </c>
      <c r="C33" s="75">
        <v>0</v>
      </c>
      <c r="D33" s="72"/>
      <c r="E33" s="76" t="s">
        <v>122</v>
      </c>
      <c r="F33" s="75">
        <v>0</v>
      </c>
      <c r="G33" s="75">
        <v>0</v>
      </c>
    </row>
    <row r="34" spans="1:7" ht="25.5" x14ac:dyDescent="0.25">
      <c r="A34" s="74" t="s">
        <v>121</v>
      </c>
      <c r="B34" s="75">
        <v>0</v>
      </c>
      <c r="C34" s="75">
        <v>0</v>
      </c>
      <c r="D34" s="72"/>
      <c r="E34" s="76" t="s">
        <v>120</v>
      </c>
      <c r="F34" s="75">
        <v>0</v>
      </c>
      <c r="G34" s="75">
        <v>0</v>
      </c>
    </row>
    <row r="35" spans="1:7" ht="25.5" x14ac:dyDescent="0.25">
      <c r="A35" s="74" t="s">
        <v>119</v>
      </c>
      <c r="B35" s="75">
        <v>0</v>
      </c>
      <c r="C35" s="75">
        <v>0</v>
      </c>
      <c r="D35" s="72"/>
      <c r="E35" s="76" t="s">
        <v>118</v>
      </c>
      <c r="F35" s="75">
        <v>0</v>
      </c>
      <c r="G35" s="75">
        <v>0</v>
      </c>
    </row>
    <row r="36" spans="1:7" ht="16.5" customHeight="1" thickBot="1" x14ac:dyDescent="0.3">
      <c r="A36" s="69" t="s">
        <v>117</v>
      </c>
      <c r="B36" s="85">
        <v>6088110.9000000004</v>
      </c>
      <c r="C36" s="85">
        <v>5413324.3899999997</v>
      </c>
      <c r="D36" s="67"/>
      <c r="E36" s="86" t="s">
        <v>116</v>
      </c>
      <c r="F36" s="85">
        <v>0</v>
      </c>
      <c r="G36" s="85">
        <v>0</v>
      </c>
    </row>
    <row r="37" spans="1:7" ht="25.5" x14ac:dyDescent="0.25">
      <c r="A37" s="84" t="s">
        <v>115</v>
      </c>
      <c r="B37" s="81">
        <f>SUM(B38:B39)</f>
        <v>-407083202.44999999</v>
      </c>
      <c r="C37" s="81">
        <f>SUM(C38:C39)</f>
        <v>-421690644.76999998</v>
      </c>
      <c r="D37" s="83"/>
      <c r="E37" s="82" t="s">
        <v>114</v>
      </c>
      <c r="F37" s="81">
        <f>SUM(F38:F40)</f>
        <v>0</v>
      </c>
      <c r="G37" s="81">
        <f>SUM(G38:G40)</f>
        <v>0</v>
      </c>
    </row>
    <row r="38" spans="1:7" ht="25.5" x14ac:dyDescent="0.25">
      <c r="A38" s="74" t="s">
        <v>113</v>
      </c>
      <c r="B38" s="75">
        <v>-407083202.44999999</v>
      </c>
      <c r="C38" s="75">
        <v>-421690644.76999998</v>
      </c>
      <c r="D38" s="72"/>
      <c r="E38" s="76" t="s">
        <v>112</v>
      </c>
      <c r="F38" s="75">
        <v>0</v>
      </c>
      <c r="G38" s="75">
        <v>0</v>
      </c>
    </row>
    <row r="39" spans="1:7" x14ac:dyDescent="0.25">
      <c r="A39" s="74" t="s">
        <v>111</v>
      </c>
      <c r="B39" s="75">
        <v>0</v>
      </c>
      <c r="C39" s="75">
        <v>0</v>
      </c>
      <c r="D39" s="72"/>
      <c r="E39" s="76" t="s">
        <v>110</v>
      </c>
      <c r="F39" s="75">
        <v>0</v>
      </c>
      <c r="G39" s="75">
        <v>0</v>
      </c>
    </row>
    <row r="40" spans="1:7" ht="12" customHeight="1" x14ac:dyDescent="0.25">
      <c r="A40" s="77" t="s">
        <v>109</v>
      </c>
      <c r="B40" s="70">
        <f>SUM(B41:B44)</f>
        <v>0</v>
      </c>
      <c r="C40" s="70">
        <f>SUM(C41:C44)</f>
        <v>0</v>
      </c>
      <c r="D40" s="72"/>
      <c r="E40" s="76" t="s">
        <v>108</v>
      </c>
      <c r="F40" s="75">
        <v>0</v>
      </c>
      <c r="G40" s="75">
        <v>0</v>
      </c>
    </row>
    <row r="41" spans="1:7" ht="12" customHeight="1" x14ac:dyDescent="0.25">
      <c r="A41" s="74" t="s">
        <v>107</v>
      </c>
      <c r="B41" s="75">
        <v>0</v>
      </c>
      <c r="C41" s="75">
        <v>0</v>
      </c>
      <c r="D41" s="72"/>
      <c r="E41" s="71" t="s">
        <v>106</v>
      </c>
      <c r="F41" s="70">
        <f>SUM(F42:F44)</f>
        <v>0</v>
      </c>
      <c r="G41" s="70">
        <f>SUM(G42:G44)</f>
        <v>0</v>
      </c>
    </row>
    <row r="42" spans="1:7" ht="12" customHeight="1" x14ac:dyDescent="0.25">
      <c r="A42" s="74" t="s">
        <v>105</v>
      </c>
      <c r="B42" s="75">
        <v>0</v>
      </c>
      <c r="C42" s="75">
        <v>0</v>
      </c>
      <c r="D42" s="72"/>
      <c r="E42" s="76" t="s">
        <v>104</v>
      </c>
      <c r="F42" s="75">
        <v>0</v>
      </c>
      <c r="G42" s="75">
        <v>0</v>
      </c>
    </row>
    <row r="43" spans="1:7" ht="25.5" x14ac:dyDescent="0.25">
      <c r="A43" s="74" t="s">
        <v>103</v>
      </c>
      <c r="B43" s="75">
        <v>0</v>
      </c>
      <c r="C43" s="75">
        <v>0</v>
      </c>
      <c r="D43" s="72"/>
      <c r="E43" s="76" t="s">
        <v>102</v>
      </c>
      <c r="F43" s="75">
        <v>0</v>
      </c>
      <c r="G43" s="75">
        <v>0</v>
      </c>
    </row>
    <row r="44" spans="1:7" ht="13.5" customHeight="1" x14ac:dyDescent="0.25">
      <c r="A44" s="74" t="s">
        <v>101</v>
      </c>
      <c r="B44" s="75">
        <v>0</v>
      </c>
      <c r="C44" s="75">
        <v>0</v>
      </c>
      <c r="D44" s="72"/>
      <c r="E44" s="76" t="s">
        <v>100</v>
      </c>
      <c r="F44" s="75">
        <v>0</v>
      </c>
      <c r="G44" s="75">
        <v>0</v>
      </c>
    </row>
    <row r="45" spans="1:7" ht="24" customHeight="1" x14ac:dyDescent="0.25">
      <c r="A45" s="77" t="s">
        <v>99</v>
      </c>
      <c r="B45" s="70">
        <f>+B40+B36+B37+B30+B24+B16+B8</f>
        <v>291321355.57999998</v>
      </c>
      <c r="C45" s="70">
        <f>+C40+C36+C37+C30+C24+C16+C8</f>
        <v>341155291.66999996</v>
      </c>
      <c r="D45" s="72"/>
      <c r="E45" s="71" t="s">
        <v>98</v>
      </c>
      <c r="F45" s="70">
        <f>+F41+F37+F30+F26+F25+F22+F18+F8</f>
        <v>290120593.14999998</v>
      </c>
      <c r="G45" s="70">
        <f>+G41+G37+G30+G26+G25+G22+G18+G8</f>
        <v>358490272.61999995</v>
      </c>
    </row>
    <row r="46" spans="1:7" x14ac:dyDescent="0.25">
      <c r="A46" s="77" t="s">
        <v>38</v>
      </c>
      <c r="B46" s="78"/>
      <c r="C46" s="78"/>
      <c r="D46" s="72"/>
      <c r="E46" s="71" t="s">
        <v>37</v>
      </c>
      <c r="F46" s="78"/>
      <c r="G46" s="78"/>
    </row>
    <row r="47" spans="1:7" ht="12.75" customHeight="1" x14ac:dyDescent="0.25">
      <c r="A47" s="74" t="s">
        <v>97</v>
      </c>
      <c r="B47" s="75">
        <v>0</v>
      </c>
      <c r="C47" s="75">
        <v>0</v>
      </c>
      <c r="D47" s="72"/>
      <c r="E47" s="76" t="s">
        <v>96</v>
      </c>
      <c r="F47" s="75">
        <v>0</v>
      </c>
      <c r="G47" s="75">
        <v>0</v>
      </c>
    </row>
    <row r="48" spans="1:7" ht="12.75" customHeight="1" x14ac:dyDescent="0.25">
      <c r="A48" s="74" t="s">
        <v>95</v>
      </c>
      <c r="B48" s="75">
        <v>0</v>
      </c>
      <c r="C48" s="75">
        <v>0</v>
      </c>
      <c r="D48" s="72"/>
      <c r="E48" s="76" t="s">
        <v>94</v>
      </c>
      <c r="F48" s="75">
        <v>0</v>
      </c>
      <c r="G48" s="75">
        <v>0</v>
      </c>
    </row>
    <row r="49" spans="1:8" ht="21.75" customHeight="1" x14ac:dyDescent="0.25">
      <c r="A49" s="74" t="s">
        <v>93</v>
      </c>
      <c r="B49" s="75">
        <v>557827789.51999998</v>
      </c>
      <c r="C49" s="75">
        <v>548138751.47000003</v>
      </c>
      <c r="D49" s="72"/>
      <c r="E49" s="76" t="s">
        <v>92</v>
      </c>
      <c r="F49" s="75">
        <v>294287448.31999999</v>
      </c>
      <c r="G49" s="75">
        <v>305106808.81999999</v>
      </c>
    </row>
    <row r="50" spans="1:8" ht="12" customHeight="1" x14ac:dyDescent="0.25">
      <c r="A50" s="74" t="s">
        <v>91</v>
      </c>
      <c r="B50" s="75">
        <v>74534379.420000002</v>
      </c>
      <c r="C50" s="75">
        <v>74864253.159999996</v>
      </c>
      <c r="D50" s="72"/>
      <c r="E50" s="76" t="s">
        <v>90</v>
      </c>
      <c r="F50" s="75">
        <v>0</v>
      </c>
      <c r="G50" s="75">
        <v>0</v>
      </c>
    </row>
    <row r="51" spans="1:8" ht="25.5" x14ac:dyDescent="0.25">
      <c r="A51" s="74" t="s">
        <v>89</v>
      </c>
      <c r="B51" s="75">
        <v>4350428.2200000007</v>
      </c>
      <c r="C51" s="75">
        <v>4350428.22</v>
      </c>
      <c r="D51" s="72"/>
      <c r="E51" s="76" t="s">
        <v>88</v>
      </c>
      <c r="F51" s="75">
        <v>0</v>
      </c>
      <c r="G51" s="75">
        <v>0</v>
      </c>
    </row>
    <row r="52" spans="1:8" x14ac:dyDescent="0.25">
      <c r="A52" s="74" t="s">
        <v>87</v>
      </c>
      <c r="B52" s="75">
        <v>-107456539.37</v>
      </c>
      <c r="C52" s="75">
        <v>-104988821.63</v>
      </c>
      <c r="D52" s="79"/>
      <c r="E52" s="76" t="s">
        <v>86</v>
      </c>
      <c r="F52" s="75">
        <v>51895073.910000004</v>
      </c>
      <c r="G52" s="75">
        <v>54258127.409999996</v>
      </c>
    </row>
    <row r="53" spans="1:8" ht="11.25" customHeight="1" x14ac:dyDescent="0.25">
      <c r="A53" s="74" t="s">
        <v>85</v>
      </c>
      <c r="B53" s="75">
        <v>3786801.99</v>
      </c>
      <c r="C53" s="75">
        <v>3781725.89</v>
      </c>
      <c r="D53" s="79"/>
      <c r="E53" s="71"/>
      <c r="F53" s="78"/>
      <c r="G53" s="78"/>
    </row>
    <row r="54" spans="1:8" ht="19.5" customHeight="1" x14ac:dyDescent="0.25">
      <c r="A54" s="74" t="s">
        <v>84</v>
      </c>
      <c r="B54" s="75">
        <v>0</v>
      </c>
      <c r="C54" s="75">
        <v>0</v>
      </c>
      <c r="D54" s="79"/>
      <c r="E54" s="71" t="s">
        <v>83</v>
      </c>
      <c r="F54" s="70">
        <f>SUM(F46:F52)</f>
        <v>346182522.23000002</v>
      </c>
      <c r="G54" s="70">
        <f>SUM(G46:G52)</f>
        <v>359364936.23000002</v>
      </c>
    </row>
    <row r="55" spans="1:8" ht="13.5" customHeight="1" x14ac:dyDescent="0.25">
      <c r="A55" s="74" t="s">
        <v>82</v>
      </c>
      <c r="B55" s="75">
        <v>0</v>
      </c>
      <c r="C55" s="75">
        <v>0</v>
      </c>
      <c r="D55" s="72"/>
      <c r="E55" s="80"/>
      <c r="F55" s="78"/>
      <c r="G55" s="78"/>
    </row>
    <row r="56" spans="1:8" ht="25.5" x14ac:dyDescent="0.25">
      <c r="A56" s="77" t="s">
        <v>81</v>
      </c>
      <c r="B56" s="70">
        <f>SUM(B47:B55)</f>
        <v>533042859.77999997</v>
      </c>
      <c r="C56" s="70">
        <f>SUM(C47:C55)</f>
        <v>526146337.11000001</v>
      </c>
      <c r="D56" s="72"/>
      <c r="E56" s="71" t="s">
        <v>80</v>
      </c>
      <c r="F56" s="70">
        <f>+F45+F54</f>
        <v>636303115.38</v>
      </c>
      <c r="G56" s="70">
        <f>+G45+G54</f>
        <v>717855208.8499999</v>
      </c>
    </row>
    <row r="57" spans="1:8" ht="14.25" customHeight="1" x14ac:dyDescent="0.25">
      <c r="A57" s="74"/>
      <c r="B57" s="78"/>
      <c r="C57" s="78"/>
      <c r="D57" s="79"/>
      <c r="E57" s="71" t="s">
        <v>79</v>
      </c>
      <c r="F57" s="78"/>
      <c r="G57" s="78"/>
    </row>
    <row r="58" spans="1:8" ht="15" customHeight="1" x14ac:dyDescent="0.25">
      <c r="A58" s="77" t="s">
        <v>78</v>
      </c>
      <c r="B58" s="70">
        <f>+B45+B56</f>
        <v>824364215.3599999</v>
      </c>
      <c r="C58" s="70">
        <f>+C45+C56</f>
        <v>867301628.77999997</v>
      </c>
      <c r="D58" s="72"/>
      <c r="E58" s="71" t="s">
        <v>77</v>
      </c>
      <c r="F58" s="70">
        <f>SUM(F59:F61)</f>
        <v>24036482.170000002</v>
      </c>
      <c r="G58" s="70">
        <f>SUM(G59:G61)</f>
        <v>19193704.459999997</v>
      </c>
      <c r="H58" s="64" t="str">
        <f>IF(C58&lt;&gt;'ETCA-I-01'!C31,"ERROR!!!!! ELTOTAL DE ACTIVO, NO CONCUERDA CON LO REPORTADO EN EL ESTADO DE SITUACION FINANCIERA","")</f>
        <v/>
      </c>
    </row>
    <row r="59" spans="1:8" ht="12" customHeight="1" x14ac:dyDescent="0.25">
      <c r="A59" s="74"/>
      <c r="B59" s="73"/>
      <c r="C59" s="73"/>
      <c r="D59" s="72"/>
      <c r="E59" s="76" t="s">
        <v>76</v>
      </c>
      <c r="F59" s="75">
        <v>11013005.040000001</v>
      </c>
      <c r="G59" s="75">
        <v>18167839.849999998</v>
      </c>
      <c r="H59" s="64" t="str">
        <f>IF(B58&lt;&gt;'ETCA-I-01'!B31,"ERROR!!!!! ELTOTAL DE ACTIVO, NO CONCUERDA CON LO REPORTADO EN EL ESTADO DE SITUACION FINANCIERA","")</f>
        <v/>
      </c>
    </row>
    <row r="60" spans="1:8" ht="11.25" customHeight="1" x14ac:dyDescent="0.25">
      <c r="A60" s="74"/>
      <c r="B60" s="73"/>
      <c r="C60" s="73"/>
      <c r="D60" s="72"/>
      <c r="E60" s="76" t="s">
        <v>75</v>
      </c>
      <c r="F60" s="75">
        <v>1025867.6099999999</v>
      </c>
      <c r="G60" s="75">
        <v>1025864.6099999999</v>
      </c>
    </row>
    <row r="61" spans="1:8" ht="10.5" customHeight="1" x14ac:dyDescent="0.25">
      <c r="A61" s="74"/>
      <c r="B61" s="73"/>
      <c r="C61" s="73"/>
      <c r="D61" s="72"/>
      <c r="E61" s="76" t="s">
        <v>74</v>
      </c>
      <c r="F61" s="75">
        <v>11997609.52</v>
      </c>
      <c r="G61" s="75"/>
    </row>
    <row r="62" spans="1:8" ht="25.5" x14ac:dyDescent="0.25">
      <c r="A62" s="74"/>
      <c r="B62" s="73"/>
      <c r="C62" s="73"/>
      <c r="D62" s="72"/>
      <c r="E62" s="71" t="s">
        <v>73</v>
      </c>
      <c r="F62" s="70">
        <f>SUM(F63:F67)</f>
        <v>164024617.80999994</v>
      </c>
      <c r="G62" s="70">
        <f>SUM(G63:G67)</f>
        <v>130252715.47000003</v>
      </c>
    </row>
    <row r="63" spans="1:8" x14ac:dyDescent="0.25">
      <c r="A63" s="74"/>
      <c r="B63" s="73"/>
      <c r="C63" s="73"/>
      <c r="D63" s="72"/>
      <c r="E63" s="76" t="s">
        <v>72</v>
      </c>
      <c r="F63" s="75">
        <v>-17510552.809999999</v>
      </c>
      <c r="G63" s="75">
        <v>52869841.82</v>
      </c>
    </row>
    <row r="64" spans="1:8" x14ac:dyDescent="0.25">
      <c r="A64" s="74"/>
      <c r="B64" s="73"/>
      <c r="C64" s="73"/>
      <c r="D64" s="72"/>
      <c r="E64" s="76" t="s">
        <v>71</v>
      </c>
      <c r="F64" s="75">
        <v>468208306.59999996</v>
      </c>
      <c r="G64" s="75">
        <v>415338464.79000002</v>
      </c>
    </row>
    <row r="65" spans="1:8" ht="12.75" customHeight="1" x14ac:dyDescent="0.25">
      <c r="A65" s="74"/>
      <c r="B65" s="73"/>
      <c r="C65" s="73"/>
      <c r="D65" s="72"/>
      <c r="E65" s="76" t="s">
        <v>70</v>
      </c>
      <c r="F65" s="75">
        <v>0</v>
      </c>
      <c r="G65" s="75">
        <v>0</v>
      </c>
    </row>
    <row r="66" spans="1:8" ht="12" customHeight="1" x14ac:dyDescent="0.25">
      <c r="A66" s="74"/>
      <c r="B66" s="73"/>
      <c r="C66" s="73"/>
      <c r="D66" s="72"/>
      <c r="E66" s="76" t="s">
        <v>69</v>
      </c>
      <c r="F66" s="75">
        <v>0</v>
      </c>
      <c r="G66" s="75">
        <v>0</v>
      </c>
    </row>
    <row r="67" spans="1:8" ht="17.25" customHeight="1" x14ac:dyDescent="0.25">
      <c r="A67" s="74"/>
      <c r="B67" s="73"/>
      <c r="C67" s="73"/>
      <c r="D67" s="72"/>
      <c r="E67" s="76" t="s">
        <v>68</v>
      </c>
      <c r="F67" s="75">
        <v>-286673135.98000002</v>
      </c>
      <c r="G67" s="75">
        <v>-337955591.13999999</v>
      </c>
    </row>
    <row r="68" spans="1:8" ht="25.5" x14ac:dyDescent="0.25">
      <c r="A68" s="74"/>
      <c r="B68" s="73"/>
      <c r="C68" s="73"/>
      <c r="D68" s="72"/>
      <c r="E68" s="71" t="s">
        <v>67</v>
      </c>
      <c r="F68" s="70">
        <f>SUM(F69:F70)</f>
        <v>0</v>
      </c>
      <c r="G68" s="70">
        <f>SUM(G69:G70)</f>
        <v>0</v>
      </c>
    </row>
    <row r="69" spans="1:8" x14ac:dyDescent="0.25">
      <c r="A69" s="74"/>
      <c r="B69" s="73"/>
      <c r="C69" s="73"/>
      <c r="D69" s="72"/>
      <c r="E69" s="76" t="s">
        <v>66</v>
      </c>
      <c r="F69" s="75">
        <v>0</v>
      </c>
      <c r="G69" s="75">
        <v>0</v>
      </c>
    </row>
    <row r="70" spans="1:8" ht="14.25" customHeight="1" x14ac:dyDescent="0.25">
      <c r="A70" s="74"/>
      <c r="B70" s="73"/>
      <c r="C70" s="73"/>
      <c r="D70" s="72"/>
      <c r="E70" s="76" t="s">
        <v>65</v>
      </c>
      <c r="F70" s="75">
        <v>0</v>
      </c>
      <c r="G70" s="75">
        <v>0</v>
      </c>
    </row>
    <row r="71" spans="1:8" ht="15" customHeight="1" x14ac:dyDescent="0.25">
      <c r="A71" s="74"/>
      <c r="B71" s="73"/>
      <c r="C71" s="73"/>
      <c r="D71" s="72"/>
      <c r="E71" s="71" t="s">
        <v>64</v>
      </c>
      <c r="F71" s="70">
        <f>+F58+F62+F68</f>
        <v>188061099.97999996</v>
      </c>
      <c r="G71" s="70">
        <f>+G58+G62+G68</f>
        <v>149446419.93000004</v>
      </c>
    </row>
    <row r="72" spans="1:8" ht="19.5" customHeight="1" thickBot="1" x14ac:dyDescent="0.3">
      <c r="A72" s="69"/>
      <c r="B72" s="68"/>
      <c r="C72" s="68"/>
      <c r="D72" s="67"/>
      <c r="E72" s="66" t="s">
        <v>63</v>
      </c>
      <c r="F72" s="65">
        <f>+F56+F71</f>
        <v>824364215.3599999</v>
      </c>
      <c r="G72" s="65">
        <f>+G56+G71</f>
        <v>867301628.77999997</v>
      </c>
      <c r="H72" s="64" t="str">
        <f>IF((G72-'ETCA-I-01'!G50)&gt;0.9,"ERROR!!!!! ELTOTAL DE DEL PATRIMONIO Y HACIENDA PUBLICA, NO CONCUERDA CON LO REPORTADO EN EL ESTADO DE SITUACION FINANCIERA","")</f>
        <v/>
      </c>
    </row>
    <row r="73" spans="1:8" x14ac:dyDescent="0.25">
      <c r="H73" t="str">
        <f>IF(F72&lt;&gt;'ETCA-I-01'!F50,"ERROR!!!!! ELTOTAL DE DEL PATRIMONIO Y HACIENDA PUBLICA, NO CONCUERDA CON LO REPORTADO EN EL ESTADO DE SITUACION FINANCIERA","")</f>
        <v/>
      </c>
    </row>
  </sheetData>
  <sheetProtection password="C115" sheet="1" scenarios="1" formatColumns="0" formatRows="0" insertHyperlinks="0"/>
  <mergeCells count="4">
    <mergeCell ref="A1:G1"/>
    <mergeCell ref="A2:G2"/>
    <mergeCell ref="A3:G3"/>
    <mergeCell ref="A4:G4"/>
  </mergeCells>
  <printOptions horizontalCentered="1"/>
  <pageMargins left="0.23622047244094491" right="0.23622047244094491" top="0.23622047244094491" bottom="0.23622047244094491"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E2E8-A261-4EF9-A946-8BEC72B674DD}">
  <sheetPr>
    <tabColor theme="0" tint="-0.14999847407452621"/>
    <pageSetUpPr fitToPage="1"/>
  </sheetPr>
  <dimension ref="A1:G70"/>
  <sheetViews>
    <sheetView view="pageBreakPreview" topLeftCell="A43" zoomScale="110" zoomScaleNormal="100" zoomScaleSheetLayoutView="110" workbookViewId="0">
      <selection activeCell="T27" sqref="T27"/>
    </sheetView>
  </sheetViews>
  <sheetFormatPr baseColWidth="10" defaultColWidth="11.28515625" defaultRowHeight="16.5" x14ac:dyDescent="0.3"/>
  <cols>
    <col min="1" max="1" width="1.7109375" style="99" customWidth="1"/>
    <col min="2" max="2" width="101.7109375" style="99" bestFit="1" customWidth="1"/>
    <col min="3" max="3" width="18.28515625" style="99" customWidth="1"/>
    <col min="4" max="4" width="18" style="98" customWidth="1"/>
    <col min="5" max="5" width="59.28515625" style="97" customWidth="1"/>
    <col min="6" max="6" width="22.7109375" style="97" customWidth="1"/>
    <col min="7" max="16384" width="11.28515625" style="97"/>
  </cols>
  <sheetData>
    <row r="1" spans="1:7" s="1" customFormat="1" ht="20.25" x14ac:dyDescent="0.3">
      <c r="A1" s="96" t="str">
        <f>'ETCA-I-01'!A1</f>
        <v xml:space="preserve">Comision Estatal del Agua  </v>
      </c>
      <c r="B1" s="96"/>
      <c r="C1" s="96"/>
      <c r="D1" s="96"/>
      <c r="E1" s="135"/>
      <c r="G1" s="133"/>
    </row>
    <row r="2" spans="1:7" ht="15.75" x14ac:dyDescent="0.25">
      <c r="A2" s="63" t="s">
        <v>237</v>
      </c>
      <c r="B2" s="63"/>
      <c r="C2" s="63"/>
      <c r="D2" s="63"/>
    </row>
    <row r="3" spans="1:7" x14ac:dyDescent="0.25">
      <c r="A3" s="62" t="s">
        <v>236</v>
      </c>
      <c r="B3" s="62"/>
      <c r="C3" s="62"/>
      <c r="D3" s="62"/>
    </row>
    <row r="4" spans="1:7" s="99" customFormat="1" ht="17.25" thickBot="1" x14ac:dyDescent="0.35">
      <c r="A4" s="134" t="s">
        <v>235</v>
      </c>
      <c r="B4" s="134"/>
      <c r="C4" s="133"/>
      <c r="D4" s="132"/>
    </row>
    <row r="5" spans="1:7" ht="27.75" customHeight="1" thickBot="1" x14ac:dyDescent="0.3">
      <c r="A5" s="131"/>
      <c r="B5" s="130"/>
      <c r="C5" s="129">
        <v>2020</v>
      </c>
      <c r="D5" s="129">
        <v>2019</v>
      </c>
    </row>
    <row r="6" spans="1:7" ht="17.25" thickTop="1" x14ac:dyDescent="0.25">
      <c r="A6" s="122" t="s">
        <v>234</v>
      </c>
      <c r="B6" s="121"/>
      <c r="C6" s="123"/>
      <c r="D6" s="128"/>
    </row>
    <row r="7" spans="1:7" x14ac:dyDescent="0.25">
      <c r="A7" s="114" t="s">
        <v>233</v>
      </c>
      <c r="B7" s="113"/>
      <c r="C7" s="120">
        <f>SUM(C8:C14)</f>
        <v>92157805.120000005</v>
      </c>
      <c r="D7" s="119">
        <f>SUM(D8:D14)</f>
        <v>126923557.73999999</v>
      </c>
    </row>
    <row r="8" spans="1:7" x14ac:dyDescent="0.25">
      <c r="A8" s="117"/>
      <c r="B8" s="118" t="s">
        <v>232</v>
      </c>
      <c r="C8" s="116">
        <v>0</v>
      </c>
      <c r="D8" s="115">
        <v>0</v>
      </c>
    </row>
    <row r="9" spans="1:7" x14ac:dyDescent="0.25">
      <c r="A9" s="117"/>
      <c r="B9" s="118" t="s">
        <v>231</v>
      </c>
      <c r="C9" s="116">
        <v>0</v>
      </c>
      <c r="D9" s="115">
        <v>0</v>
      </c>
    </row>
    <row r="10" spans="1:7" x14ac:dyDescent="0.25">
      <c r="A10" s="117"/>
      <c r="B10" s="118" t="s">
        <v>230</v>
      </c>
      <c r="C10" s="116">
        <v>0</v>
      </c>
      <c r="D10" s="115">
        <v>0</v>
      </c>
    </row>
    <row r="11" spans="1:7" x14ac:dyDescent="0.25">
      <c r="A11" s="117"/>
      <c r="B11" s="118" t="s">
        <v>229</v>
      </c>
      <c r="C11" s="116">
        <v>0</v>
      </c>
      <c r="D11" s="115">
        <v>0</v>
      </c>
    </row>
    <row r="12" spans="1:7" x14ac:dyDescent="0.25">
      <c r="A12" s="117"/>
      <c r="B12" s="118" t="s">
        <v>228</v>
      </c>
      <c r="C12" s="116">
        <v>353853.81</v>
      </c>
      <c r="D12" s="115">
        <v>25427817.66</v>
      </c>
    </row>
    <row r="13" spans="1:7" x14ac:dyDescent="0.25">
      <c r="A13" s="117"/>
      <c r="B13" s="118" t="s">
        <v>227</v>
      </c>
      <c r="C13" s="116">
        <v>0</v>
      </c>
      <c r="D13" s="115">
        <v>0</v>
      </c>
    </row>
    <row r="14" spans="1:7" x14ac:dyDescent="0.25">
      <c r="A14" s="117"/>
      <c r="B14" s="118" t="s">
        <v>226</v>
      </c>
      <c r="C14" s="116">
        <v>91803951.310000002</v>
      </c>
      <c r="D14" s="115">
        <v>101495740.08</v>
      </c>
    </row>
    <row r="15" spans="1:7" ht="33" customHeight="1" x14ac:dyDescent="0.25">
      <c r="A15" s="127" t="s">
        <v>225</v>
      </c>
      <c r="B15" s="126"/>
      <c r="C15" s="120">
        <f>SUM(C16:C17)</f>
        <v>137194723.25</v>
      </c>
      <c r="D15" s="119">
        <f>SUM(D16:D17)</f>
        <v>179919513.84</v>
      </c>
    </row>
    <row r="16" spans="1:7" x14ac:dyDescent="0.25">
      <c r="A16" s="117"/>
      <c r="B16" s="118" t="s">
        <v>224</v>
      </c>
      <c r="C16" s="116">
        <v>0</v>
      </c>
      <c r="D16" s="115">
        <v>57416262.890000001</v>
      </c>
    </row>
    <row r="17" spans="1:4" x14ac:dyDescent="0.25">
      <c r="A17" s="117"/>
      <c r="B17" s="118" t="s">
        <v>223</v>
      </c>
      <c r="C17" s="116">
        <v>137194723.25</v>
      </c>
      <c r="D17" s="115">
        <v>122503250.95</v>
      </c>
    </row>
    <row r="18" spans="1:4" x14ac:dyDescent="0.25">
      <c r="A18" s="114" t="s">
        <v>222</v>
      </c>
      <c r="B18" s="113"/>
      <c r="C18" s="120">
        <f>SUM(C19:C23)</f>
        <v>13979.99</v>
      </c>
      <c r="D18" s="119">
        <f>SUM(D19:D23)</f>
        <v>0</v>
      </c>
    </row>
    <row r="19" spans="1:4" x14ac:dyDescent="0.25">
      <c r="A19" s="117"/>
      <c r="B19" s="118" t="s">
        <v>221</v>
      </c>
      <c r="C19" s="116">
        <v>0</v>
      </c>
      <c r="D19" s="115">
        <v>0</v>
      </c>
    </row>
    <row r="20" spans="1:4" x14ac:dyDescent="0.25">
      <c r="A20" s="117"/>
      <c r="B20" s="118" t="s">
        <v>220</v>
      </c>
      <c r="C20" s="116">
        <v>0</v>
      </c>
      <c r="D20" s="115">
        <v>0</v>
      </c>
    </row>
    <row r="21" spans="1:4" x14ac:dyDescent="0.25">
      <c r="A21" s="117"/>
      <c r="B21" s="118" t="s">
        <v>219</v>
      </c>
      <c r="C21" s="116">
        <v>0</v>
      </c>
      <c r="D21" s="115">
        <v>0</v>
      </c>
    </row>
    <row r="22" spans="1:4" x14ac:dyDescent="0.25">
      <c r="A22" s="117"/>
      <c r="B22" s="118" t="s">
        <v>218</v>
      </c>
      <c r="C22" s="116">
        <v>0</v>
      </c>
      <c r="D22" s="115">
        <v>0</v>
      </c>
    </row>
    <row r="23" spans="1:4" x14ac:dyDescent="0.25">
      <c r="A23" s="117"/>
      <c r="B23" s="118" t="s">
        <v>217</v>
      </c>
      <c r="C23" s="116">
        <v>13979.99</v>
      </c>
      <c r="D23" s="115">
        <v>0</v>
      </c>
    </row>
    <row r="24" spans="1:4" x14ac:dyDescent="0.25">
      <c r="A24" s="125" t="s">
        <v>216</v>
      </c>
      <c r="B24" s="124"/>
      <c r="C24" s="112">
        <f>C18+C15+C7</f>
        <v>229366508.36000001</v>
      </c>
      <c r="D24" s="111">
        <f>D18+D15+D7</f>
        <v>306843071.57999998</v>
      </c>
    </row>
    <row r="25" spans="1:4" x14ac:dyDescent="0.25">
      <c r="A25" s="117"/>
      <c r="B25" s="123"/>
      <c r="C25" s="116"/>
      <c r="D25" s="115"/>
    </row>
    <row r="26" spans="1:4" x14ac:dyDescent="0.25">
      <c r="A26" s="122" t="s">
        <v>215</v>
      </c>
      <c r="B26" s="121"/>
      <c r="C26" s="116"/>
      <c r="D26" s="115"/>
    </row>
    <row r="27" spans="1:4" x14ac:dyDescent="0.25">
      <c r="A27" s="114" t="s">
        <v>214</v>
      </c>
      <c r="B27" s="113"/>
      <c r="C27" s="120">
        <f>SUM(C28:C30)</f>
        <v>207660455.46999997</v>
      </c>
      <c r="D27" s="119">
        <f>SUM(D28:D30)</f>
        <v>194448078.97</v>
      </c>
    </row>
    <row r="28" spans="1:4" x14ac:dyDescent="0.25">
      <c r="A28" s="117"/>
      <c r="B28" s="118" t="s">
        <v>213</v>
      </c>
      <c r="C28" s="116">
        <v>107376603.02999999</v>
      </c>
      <c r="D28" s="115">
        <v>102839137.56999999</v>
      </c>
    </row>
    <row r="29" spans="1:4" x14ac:dyDescent="0.25">
      <c r="A29" s="117"/>
      <c r="B29" s="118" t="s">
        <v>212</v>
      </c>
      <c r="C29" s="116">
        <v>8476237.620000001</v>
      </c>
      <c r="D29" s="115">
        <v>11859135.640000001</v>
      </c>
    </row>
    <row r="30" spans="1:4" x14ac:dyDescent="0.25">
      <c r="A30" s="117"/>
      <c r="B30" s="118" t="s">
        <v>211</v>
      </c>
      <c r="C30" s="116">
        <v>91807614.819999993</v>
      </c>
      <c r="D30" s="115">
        <v>79749805.760000005</v>
      </c>
    </row>
    <row r="31" spans="1:4" x14ac:dyDescent="0.25">
      <c r="A31" s="114" t="s">
        <v>210</v>
      </c>
      <c r="B31" s="113"/>
      <c r="C31" s="120">
        <f>SUM(C32:C40)</f>
        <v>2153448</v>
      </c>
      <c r="D31" s="119">
        <f>SUM(D32:D40)</f>
        <v>18455345.239999998</v>
      </c>
    </row>
    <row r="32" spans="1:4" x14ac:dyDescent="0.25">
      <c r="A32" s="117"/>
      <c r="B32" s="118" t="s">
        <v>209</v>
      </c>
      <c r="C32" s="116"/>
      <c r="D32" s="115"/>
    </row>
    <row r="33" spans="1:4" x14ac:dyDescent="0.25">
      <c r="A33" s="117"/>
      <c r="B33" s="118" t="s">
        <v>208</v>
      </c>
      <c r="C33" s="116">
        <v>2153448</v>
      </c>
      <c r="D33" s="115">
        <v>18455345.239999998</v>
      </c>
    </row>
    <row r="34" spans="1:4" x14ac:dyDescent="0.25">
      <c r="A34" s="117"/>
      <c r="B34" s="118" t="s">
        <v>207</v>
      </c>
      <c r="C34" s="116">
        <v>0</v>
      </c>
      <c r="D34" s="115">
        <v>0</v>
      </c>
    </row>
    <row r="35" spans="1:4" x14ac:dyDescent="0.25">
      <c r="A35" s="117"/>
      <c r="B35" s="118" t="s">
        <v>206</v>
      </c>
      <c r="C35" s="116">
        <v>0</v>
      </c>
      <c r="D35" s="115">
        <v>0</v>
      </c>
    </row>
    <row r="36" spans="1:4" x14ac:dyDescent="0.25">
      <c r="A36" s="117"/>
      <c r="B36" s="118" t="s">
        <v>205</v>
      </c>
      <c r="C36" s="116">
        <v>0</v>
      </c>
      <c r="D36" s="115">
        <v>0</v>
      </c>
    </row>
    <row r="37" spans="1:4" x14ac:dyDescent="0.25">
      <c r="A37" s="117"/>
      <c r="B37" s="118" t="s">
        <v>204</v>
      </c>
      <c r="C37" s="116">
        <v>0</v>
      </c>
      <c r="D37" s="115">
        <v>0</v>
      </c>
    </row>
    <row r="38" spans="1:4" x14ac:dyDescent="0.25">
      <c r="A38" s="117"/>
      <c r="B38" s="118" t="s">
        <v>203</v>
      </c>
      <c r="C38" s="116">
        <v>0</v>
      </c>
      <c r="D38" s="115">
        <v>0</v>
      </c>
    </row>
    <row r="39" spans="1:4" x14ac:dyDescent="0.25">
      <c r="A39" s="117"/>
      <c r="B39" s="118" t="s">
        <v>202</v>
      </c>
      <c r="C39" s="116">
        <v>0</v>
      </c>
      <c r="D39" s="115">
        <v>0</v>
      </c>
    </row>
    <row r="40" spans="1:4" x14ac:dyDescent="0.25">
      <c r="A40" s="117"/>
      <c r="B40" s="118" t="s">
        <v>201</v>
      </c>
      <c r="C40" s="116">
        <v>0</v>
      </c>
      <c r="D40" s="115">
        <v>0</v>
      </c>
    </row>
    <row r="41" spans="1:4" x14ac:dyDescent="0.25">
      <c r="A41" s="114" t="s">
        <v>200</v>
      </c>
      <c r="B41" s="113"/>
      <c r="C41" s="120">
        <f>SUM(C42:C44)</f>
        <v>0</v>
      </c>
      <c r="D41" s="119">
        <f>SUM(D42:D44)</f>
        <v>0</v>
      </c>
    </row>
    <row r="42" spans="1:4" x14ac:dyDescent="0.25">
      <c r="A42" s="117"/>
      <c r="B42" s="118" t="s">
        <v>199</v>
      </c>
      <c r="C42" s="116">
        <v>0</v>
      </c>
      <c r="D42" s="115">
        <v>0</v>
      </c>
    </row>
    <row r="43" spans="1:4" x14ac:dyDescent="0.25">
      <c r="A43" s="117"/>
      <c r="B43" s="118" t="s">
        <v>15</v>
      </c>
      <c r="C43" s="116">
        <v>0</v>
      </c>
      <c r="D43" s="115">
        <v>0</v>
      </c>
    </row>
    <row r="44" spans="1:4" x14ac:dyDescent="0.25">
      <c r="A44" s="117"/>
      <c r="B44" s="118" t="s">
        <v>198</v>
      </c>
      <c r="C44" s="116">
        <v>0</v>
      </c>
      <c r="D44" s="115">
        <v>0</v>
      </c>
    </row>
    <row r="45" spans="1:4" x14ac:dyDescent="0.25">
      <c r="A45" s="114" t="s">
        <v>197</v>
      </c>
      <c r="B45" s="113"/>
      <c r="C45" s="120">
        <f>SUM(C46:C50)</f>
        <v>12363625.49</v>
      </c>
      <c r="D45" s="119">
        <f>SUM(D46:D50)</f>
        <v>16141365.720000001</v>
      </c>
    </row>
    <row r="46" spans="1:4" x14ac:dyDescent="0.25">
      <c r="A46" s="117"/>
      <c r="B46" s="118" t="s">
        <v>196</v>
      </c>
      <c r="C46" s="116">
        <v>12363625.49</v>
      </c>
      <c r="D46" s="115">
        <v>16141365.720000001</v>
      </c>
    </row>
    <row r="47" spans="1:4" x14ac:dyDescent="0.25">
      <c r="A47" s="117"/>
      <c r="B47" s="118" t="s">
        <v>195</v>
      </c>
      <c r="C47" s="116">
        <v>0</v>
      </c>
      <c r="D47" s="115">
        <v>0</v>
      </c>
    </row>
    <row r="48" spans="1:4" x14ac:dyDescent="0.25">
      <c r="A48" s="117"/>
      <c r="B48" s="118" t="s">
        <v>194</v>
      </c>
      <c r="C48" s="116">
        <v>0</v>
      </c>
      <c r="D48" s="115">
        <v>0</v>
      </c>
    </row>
    <row r="49" spans="1:5" x14ac:dyDescent="0.25">
      <c r="A49" s="117"/>
      <c r="B49" s="118" t="s">
        <v>193</v>
      </c>
      <c r="C49" s="116">
        <v>0</v>
      </c>
      <c r="D49" s="115">
        <v>0</v>
      </c>
    </row>
    <row r="50" spans="1:5" x14ac:dyDescent="0.25">
      <c r="A50" s="117"/>
      <c r="B50" s="118" t="s">
        <v>192</v>
      </c>
      <c r="C50" s="116">
        <v>0</v>
      </c>
      <c r="D50" s="115">
        <v>0</v>
      </c>
    </row>
    <row r="51" spans="1:5" x14ac:dyDescent="0.25">
      <c r="A51" s="114" t="s">
        <v>191</v>
      </c>
      <c r="B51" s="113"/>
      <c r="C51" s="112">
        <f>SUM(C52:C57)</f>
        <v>24583800.779999997</v>
      </c>
      <c r="D51" s="111">
        <f>SUM(D52:D57)</f>
        <v>23722433.57</v>
      </c>
    </row>
    <row r="52" spans="1:5" x14ac:dyDescent="0.25">
      <c r="A52" s="117"/>
      <c r="B52" s="118" t="s">
        <v>190</v>
      </c>
      <c r="C52" s="116">
        <v>3353973.41</v>
      </c>
      <c r="D52" s="115">
        <v>3869546.14</v>
      </c>
    </row>
    <row r="53" spans="1:5" x14ac:dyDescent="0.25">
      <c r="A53" s="117"/>
      <c r="B53" s="118" t="s">
        <v>189</v>
      </c>
      <c r="C53" s="116">
        <v>0</v>
      </c>
      <c r="D53" s="115">
        <v>0</v>
      </c>
    </row>
    <row r="54" spans="1:5" x14ac:dyDescent="0.25">
      <c r="A54" s="117"/>
      <c r="B54" s="118" t="s">
        <v>188</v>
      </c>
      <c r="C54" s="116">
        <v>0</v>
      </c>
      <c r="D54" s="115">
        <v>0</v>
      </c>
    </row>
    <row r="55" spans="1:5" x14ac:dyDescent="0.25">
      <c r="A55" s="117"/>
      <c r="B55" s="118" t="s">
        <v>187</v>
      </c>
      <c r="C55" s="116">
        <v>0</v>
      </c>
      <c r="D55" s="115">
        <v>0</v>
      </c>
    </row>
    <row r="56" spans="1:5" x14ac:dyDescent="0.25">
      <c r="A56" s="117"/>
      <c r="B56" s="118" t="s">
        <v>186</v>
      </c>
      <c r="C56" s="116">
        <v>21229827.369999997</v>
      </c>
      <c r="D56" s="115">
        <v>19852887.43</v>
      </c>
    </row>
    <row r="57" spans="1:5" x14ac:dyDescent="0.25">
      <c r="A57" s="117"/>
      <c r="B57" s="118" t="s">
        <v>185</v>
      </c>
      <c r="C57" s="116">
        <v>0</v>
      </c>
      <c r="D57" s="115">
        <v>0</v>
      </c>
    </row>
    <row r="58" spans="1:5" x14ac:dyDescent="0.25">
      <c r="A58" s="114" t="s">
        <v>184</v>
      </c>
      <c r="B58" s="113"/>
      <c r="C58" s="112">
        <f>C59</f>
        <v>115731.44</v>
      </c>
      <c r="D58" s="111">
        <f>D59</f>
        <v>292341.34000000003</v>
      </c>
    </row>
    <row r="59" spans="1:5" x14ac:dyDescent="0.25">
      <c r="A59" s="117"/>
      <c r="B59" s="118" t="s">
        <v>183</v>
      </c>
      <c r="C59" s="116">
        <v>115731.44</v>
      </c>
      <c r="D59" s="115">
        <v>292341.34000000003</v>
      </c>
    </row>
    <row r="60" spans="1:5" x14ac:dyDescent="0.25">
      <c r="A60" s="117"/>
      <c r="B60" s="105"/>
      <c r="C60" s="116"/>
      <c r="D60" s="115"/>
    </row>
    <row r="61" spans="1:5" x14ac:dyDescent="0.25">
      <c r="A61" s="114" t="s">
        <v>182</v>
      </c>
      <c r="B61" s="113"/>
      <c r="C61" s="112">
        <f>C58+C51+C45+C31+C27+C41</f>
        <v>246877061.17999998</v>
      </c>
      <c r="D61" s="111">
        <f>D58+D51+D45+D31+D27+D41</f>
        <v>253059564.84</v>
      </c>
    </row>
    <row r="62" spans="1:5" x14ac:dyDescent="0.25">
      <c r="A62" s="117"/>
      <c r="B62" s="105"/>
      <c r="C62" s="116"/>
      <c r="D62" s="115"/>
    </row>
    <row r="63" spans="1:5" ht="20.25" x14ac:dyDescent="0.3">
      <c r="A63" s="114" t="s">
        <v>181</v>
      </c>
      <c r="B63" s="113"/>
      <c r="C63" s="112">
        <f>C24-C61</f>
        <v>-17510552.819999963</v>
      </c>
      <c r="D63" s="111">
        <f>D24-D61</f>
        <v>53783506.73999998</v>
      </c>
      <c r="E63" s="107" t="str">
        <f>IF((C63-'ETCA-I-01'!F39)&gt;0.9,"ERROR!!!, NO COINCIDEN LOS MONTOS CON LO REPORTADO EN EL FORMATO ETCA-I-01","")</f>
        <v/>
      </c>
    </row>
    <row r="64" spans="1:5" ht="21" thickBot="1" x14ac:dyDescent="0.35">
      <c r="A64" s="110"/>
      <c r="B64" s="109"/>
      <c r="C64" s="109"/>
      <c r="D64" s="108"/>
      <c r="E64" s="107" t="str">
        <f>IF((D63-'ETCA-I-01'!G39)&gt;0.9,"ERROR!!!, NO COINCIDEN LOS MONTOS CON LO REPORTADO EN EL FORMATO ETCA-I-01","")</f>
        <v>ERROR!!!, NO COINCIDEN LOS MONTOS CON LO REPORTADO EN EL FORMATO ETCA-I-01</v>
      </c>
    </row>
    <row r="65" spans="1:4" s="101" customFormat="1" ht="16.5" customHeight="1" x14ac:dyDescent="0.25">
      <c r="A65" s="105"/>
      <c r="B65" s="5" t="s">
        <v>180</v>
      </c>
      <c r="C65" s="105"/>
      <c r="D65" s="104"/>
    </row>
    <row r="66" spans="1:4" s="101" customFormat="1" ht="16.5" customHeight="1" x14ac:dyDescent="0.25">
      <c r="A66" s="105"/>
      <c r="B66" s="105"/>
      <c r="C66" s="106"/>
      <c r="D66" s="104"/>
    </row>
    <row r="67" spans="1:4" s="101" customFormat="1" ht="16.5" customHeight="1" x14ac:dyDescent="0.25">
      <c r="A67" s="105"/>
      <c r="B67" s="105" t="s">
        <v>179</v>
      </c>
      <c r="C67" s="105" t="s">
        <v>179</v>
      </c>
      <c r="D67" s="104"/>
    </row>
    <row r="68" spans="1:4" s="101" customFormat="1" ht="16.5" customHeight="1" x14ac:dyDescent="0.25">
      <c r="A68" s="105"/>
      <c r="B68" s="105"/>
      <c r="C68" s="105"/>
      <c r="D68" s="104"/>
    </row>
    <row r="69" spans="1:4" s="101" customFormat="1" ht="16.5" customHeight="1" x14ac:dyDescent="0.3">
      <c r="A69" s="103"/>
      <c r="B69" s="1" t="s">
        <v>179</v>
      </c>
      <c r="C69" s="103"/>
      <c r="D69" s="102"/>
    </row>
    <row r="70" spans="1:4" x14ac:dyDescent="0.3">
      <c r="C70" s="3"/>
      <c r="D70" s="100" t="s">
        <v>0</v>
      </c>
    </row>
  </sheetData>
  <sheetProtection password="C115" sheet="1" formatColumns="0" formatRows="0" insertHyperlinks="0"/>
  <mergeCells count="6">
    <mergeCell ref="A1:D1"/>
    <mergeCell ref="A4:B4"/>
    <mergeCell ref="A15:B15"/>
    <mergeCell ref="A5:B5"/>
    <mergeCell ref="A2:D2"/>
    <mergeCell ref="A3:D3"/>
  </mergeCells>
  <printOptions horizontalCentered="1"/>
  <pageMargins left="0.47244094488188981" right="0.19685039370078741" top="0.39370078740157483" bottom="0.19685039370078741" header="0.31496062992125984" footer="0.19685039370078741"/>
  <pageSetup scale="6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7AC5-9BD5-46FC-ADB7-6A5B7D310996}">
  <sheetPr>
    <tabColor theme="0" tint="-0.14999847407452621"/>
  </sheetPr>
  <dimension ref="A1:G41"/>
  <sheetViews>
    <sheetView topLeftCell="A28" zoomScaleNormal="100" zoomScaleSheetLayoutView="100" workbookViewId="0">
      <selection activeCell="T27" sqref="T27"/>
    </sheetView>
  </sheetViews>
  <sheetFormatPr baseColWidth="10" defaultRowHeight="15" x14ac:dyDescent="0.25"/>
  <cols>
    <col min="1" max="1" width="41.5703125" customWidth="1"/>
    <col min="2" max="2" width="19.42578125" customWidth="1"/>
    <col min="3" max="3" width="17.140625" customWidth="1"/>
    <col min="4" max="4" width="15.140625" customWidth="1"/>
    <col min="5" max="5" width="19" customWidth="1"/>
    <col min="6" max="6" width="14.42578125" customWidth="1"/>
  </cols>
  <sheetData>
    <row r="1" spans="1:6" x14ac:dyDescent="0.25">
      <c r="A1" s="172" t="str">
        <f>'ETCA-I-01'!$A$2:$G$2</f>
        <v>Estado de Situación Financiera</v>
      </c>
      <c r="B1" s="171"/>
      <c r="C1" s="171"/>
      <c r="D1" s="171"/>
      <c r="E1" s="171"/>
      <c r="F1" s="170"/>
    </row>
    <row r="2" spans="1:6" x14ac:dyDescent="0.25">
      <c r="A2" s="169" t="s">
        <v>252</v>
      </c>
      <c r="B2" s="168"/>
      <c r="C2" s="168"/>
      <c r="D2" s="168"/>
      <c r="E2" s="168"/>
      <c r="F2" s="167"/>
    </row>
    <row r="3" spans="1:6" ht="15.75" thickBot="1" x14ac:dyDescent="0.3">
      <c r="A3" s="166" t="str">
        <f>'ETCA-I-03'!A3:D3</f>
        <v>Del 01 de Enero al 30 de Junio de 2020</v>
      </c>
      <c r="B3" s="165"/>
      <c r="C3" s="165"/>
      <c r="D3" s="165"/>
      <c r="E3" s="165"/>
      <c r="F3" s="164"/>
    </row>
    <row r="4" spans="1:6" ht="64.5" thickBot="1" x14ac:dyDescent="0.3">
      <c r="A4" s="163" t="s">
        <v>251</v>
      </c>
      <c r="B4" s="162" t="s">
        <v>250</v>
      </c>
      <c r="C4" s="162" t="s">
        <v>249</v>
      </c>
      <c r="D4" s="162" t="s">
        <v>248</v>
      </c>
      <c r="E4" s="162" t="s">
        <v>247</v>
      </c>
      <c r="F4" s="161" t="s">
        <v>246</v>
      </c>
    </row>
    <row r="5" spans="1:6" x14ac:dyDescent="0.25">
      <c r="A5" s="160"/>
      <c r="B5" s="159"/>
      <c r="C5" s="159"/>
      <c r="D5" s="159"/>
      <c r="E5" s="158"/>
      <c r="F5" s="158"/>
    </row>
    <row r="6" spans="1:6" ht="22.5" x14ac:dyDescent="0.25">
      <c r="A6" s="148" t="s">
        <v>245</v>
      </c>
      <c r="B6" s="154">
        <f>B7+B8+B9</f>
        <v>19193704.460000001</v>
      </c>
      <c r="C6" s="145"/>
      <c r="D6" s="145"/>
      <c r="E6" s="151"/>
      <c r="F6" s="143">
        <f>SUM(B6:E6)</f>
        <v>19193704.460000001</v>
      </c>
    </row>
    <row r="7" spans="1:6" x14ac:dyDescent="0.25">
      <c r="A7" s="146" t="s">
        <v>15</v>
      </c>
      <c r="B7" s="152">
        <v>11585449.25</v>
      </c>
      <c r="C7" s="147"/>
      <c r="D7" s="147"/>
      <c r="E7" s="153"/>
      <c r="F7" s="143">
        <f>SUM(B7:E7)</f>
        <v>11585449.25</v>
      </c>
    </row>
    <row r="8" spans="1:6" x14ac:dyDescent="0.25">
      <c r="A8" s="146" t="s">
        <v>14</v>
      </c>
      <c r="B8" s="152">
        <v>7608255.2100000009</v>
      </c>
      <c r="C8" s="147"/>
      <c r="D8" s="147"/>
      <c r="E8" s="153"/>
      <c r="F8" s="143">
        <f>SUM(B8:E8)</f>
        <v>7608255.2100000009</v>
      </c>
    </row>
    <row r="9" spans="1:6" x14ac:dyDescent="0.25">
      <c r="A9" s="146" t="s">
        <v>13</v>
      </c>
      <c r="B9" s="152"/>
      <c r="C9" s="147"/>
      <c r="D9" s="147"/>
      <c r="E9" s="153"/>
      <c r="F9" s="143">
        <f>SUM(B9:E9)</f>
        <v>0</v>
      </c>
    </row>
    <row r="10" spans="1:6" x14ac:dyDescent="0.25">
      <c r="A10" s="148"/>
      <c r="B10" s="156"/>
      <c r="C10" s="156"/>
      <c r="D10" s="156"/>
      <c r="E10" s="155"/>
      <c r="F10" s="155"/>
    </row>
    <row r="11" spans="1:6" ht="22.5" x14ac:dyDescent="0.25">
      <c r="A11" s="148" t="s">
        <v>244</v>
      </c>
      <c r="B11" s="145"/>
      <c r="C11" s="154">
        <f>C13+C14+C15+C16</f>
        <v>77382873.650000036</v>
      </c>
      <c r="D11" s="154">
        <f>D12</f>
        <v>52869841.82</v>
      </c>
      <c r="E11" s="151"/>
      <c r="F11" s="143">
        <f>SUM(B11:E11)</f>
        <v>130252715.47000003</v>
      </c>
    </row>
    <row r="12" spans="1:6" x14ac:dyDescent="0.25">
      <c r="A12" s="146" t="s">
        <v>181</v>
      </c>
      <c r="B12" s="147"/>
      <c r="C12" s="147"/>
      <c r="D12" s="152">
        <v>52869841.82</v>
      </c>
      <c r="E12" s="153"/>
      <c r="F12" s="143">
        <f>SUM(B12:E12)</f>
        <v>52869841.82</v>
      </c>
    </row>
    <row r="13" spans="1:6" x14ac:dyDescent="0.25">
      <c r="A13" s="146" t="s">
        <v>10</v>
      </c>
      <c r="B13" s="147"/>
      <c r="C13" s="152">
        <v>415338464.79000002</v>
      </c>
      <c r="D13" s="147"/>
      <c r="E13" s="153"/>
      <c r="F13" s="143">
        <f>SUM(B13:E13)</f>
        <v>415338464.79000002</v>
      </c>
    </row>
    <row r="14" spans="1:6" x14ac:dyDescent="0.25">
      <c r="A14" s="146" t="s">
        <v>9</v>
      </c>
      <c r="B14" s="147"/>
      <c r="C14" s="152"/>
      <c r="D14" s="147"/>
      <c r="E14" s="153"/>
      <c r="F14" s="143">
        <f>SUM(B14:E14)</f>
        <v>0</v>
      </c>
    </row>
    <row r="15" spans="1:6" x14ac:dyDescent="0.25">
      <c r="A15" s="146" t="s">
        <v>8</v>
      </c>
      <c r="B15" s="147"/>
      <c r="C15" s="152"/>
      <c r="D15" s="147"/>
      <c r="E15" s="153"/>
      <c r="F15" s="143">
        <f>SUM(B15:E15)</f>
        <v>0</v>
      </c>
    </row>
    <row r="16" spans="1:6" x14ac:dyDescent="0.25">
      <c r="A16" s="146" t="s">
        <v>7</v>
      </c>
      <c r="B16" s="147"/>
      <c r="C16" s="152">
        <v>-337955591.13999999</v>
      </c>
      <c r="D16" s="147"/>
      <c r="E16" s="153"/>
      <c r="F16" s="143">
        <f>SUM(B16:E16)</f>
        <v>-337955591.13999999</v>
      </c>
    </row>
    <row r="17" spans="1:7" x14ac:dyDescent="0.25">
      <c r="A17" s="148"/>
      <c r="B17" s="156"/>
      <c r="C17" s="156"/>
      <c r="D17" s="156"/>
      <c r="E17" s="155"/>
      <c r="F17" s="155"/>
    </row>
    <row r="18" spans="1:7" ht="38.25" customHeight="1" x14ac:dyDescent="0.25">
      <c r="A18" s="148" t="s">
        <v>243</v>
      </c>
      <c r="B18" s="147"/>
      <c r="C18" s="147"/>
      <c r="D18" s="147"/>
      <c r="E18" s="143">
        <f>E19+E20</f>
        <v>0</v>
      </c>
      <c r="F18" s="143">
        <f>SUM(B18:E18)</f>
        <v>0</v>
      </c>
    </row>
    <row r="19" spans="1:7" x14ac:dyDescent="0.25">
      <c r="A19" s="146" t="s">
        <v>5</v>
      </c>
      <c r="B19" s="147"/>
      <c r="C19" s="147"/>
      <c r="D19" s="147"/>
      <c r="E19" s="144"/>
      <c r="F19" s="143">
        <f>SUM(B19:E19)</f>
        <v>0</v>
      </c>
    </row>
    <row r="20" spans="1:7" x14ac:dyDescent="0.25">
      <c r="A20" s="146" t="s">
        <v>4</v>
      </c>
      <c r="B20" s="147"/>
      <c r="C20" s="147"/>
      <c r="D20" s="147"/>
      <c r="E20" s="144"/>
      <c r="F20" s="143">
        <f>SUM(B20:E20)</f>
        <v>0</v>
      </c>
    </row>
    <row r="21" spans="1:7" x14ac:dyDescent="0.25">
      <c r="A21" s="146"/>
      <c r="B21" s="150"/>
      <c r="C21" s="150"/>
      <c r="D21" s="150"/>
      <c r="E21" s="149"/>
      <c r="F21" s="149"/>
    </row>
    <row r="22" spans="1:7" ht="28.5" customHeight="1" x14ac:dyDescent="0.25">
      <c r="A22" s="157" t="s">
        <v>242</v>
      </c>
      <c r="B22" s="154">
        <f>B6</f>
        <v>19193704.460000001</v>
      </c>
      <c r="C22" s="154">
        <f>C11</f>
        <v>77382873.650000036</v>
      </c>
      <c r="D22" s="154">
        <f>D11</f>
        <v>52869841.82</v>
      </c>
      <c r="E22" s="143">
        <f>E18</f>
        <v>0</v>
      </c>
      <c r="F22" s="143">
        <f>SUM(B22:E22)</f>
        <v>149446419.93000004</v>
      </c>
      <c r="G22" t="str">
        <f>IF((F22-'ETCA-I-01'!G48)&gt;0.99,"ERROR: DEBERÁ SER IGUAL QUE TOTAL HACIENDA PÚBLICA/PATRIMONIO DEL FORMATO ETCA-I-01","")</f>
        <v/>
      </c>
    </row>
    <row r="23" spans="1:7" x14ac:dyDescent="0.25">
      <c r="A23" s="148"/>
      <c r="B23" s="156"/>
      <c r="C23" s="156"/>
      <c r="D23" s="156"/>
      <c r="E23" s="155"/>
      <c r="F23" s="155"/>
    </row>
    <row r="24" spans="1:7" ht="22.5" x14ac:dyDescent="0.25">
      <c r="A24" s="148" t="s">
        <v>241</v>
      </c>
      <c r="B24" s="154">
        <f>B25+B26+B27</f>
        <v>4842777.71</v>
      </c>
      <c r="C24" s="145"/>
      <c r="D24" s="145"/>
      <c r="E24" s="151"/>
      <c r="F24" s="143">
        <f>SUM(B24:E24)</f>
        <v>4842777.71</v>
      </c>
    </row>
    <row r="25" spans="1:7" x14ac:dyDescent="0.25">
      <c r="A25" s="146" t="s">
        <v>15</v>
      </c>
      <c r="B25" s="152">
        <v>4842777.71</v>
      </c>
      <c r="C25" s="147"/>
      <c r="D25" s="147"/>
      <c r="E25" s="153"/>
      <c r="F25" s="143">
        <f>SUM(B25:E25)</f>
        <v>4842777.71</v>
      </c>
    </row>
    <row r="26" spans="1:7" x14ac:dyDescent="0.25">
      <c r="A26" s="146" t="s">
        <v>14</v>
      </c>
      <c r="B26" s="152"/>
      <c r="C26" s="147"/>
      <c r="D26" s="147"/>
      <c r="E26" s="153"/>
      <c r="F26" s="143">
        <f>SUM(B26:E26)</f>
        <v>0</v>
      </c>
    </row>
    <row r="27" spans="1:7" x14ac:dyDescent="0.25">
      <c r="A27" s="146" t="s">
        <v>13</v>
      </c>
      <c r="B27" s="152"/>
      <c r="C27" s="147"/>
      <c r="D27" s="147"/>
      <c r="E27" s="153"/>
      <c r="F27" s="143">
        <f>SUM(B27:E27)</f>
        <v>0</v>
      </c>
    </row>
    <row r="28" spans="1:7" x14ac:dyDescent="0.25">
      <c r="A28" s="148"/>
      <c r="B28" s="156"/>
      <c r="C28" s="156"/>
      <c r="D28" s="156"/>
      <c r="E28" s="155"/>
      <c r="F28" s="155"/>
    </row>
    <row r="29" spans="1:7" ht="22.5" x14ac:dyDescent="0.25">
      <c r="A29" s="148" t="s">
        <v>240</v>
      </c>
      <c r="B29" s="145"/>
      <c r="C29" s="154">
        <f>C31</f>
        <v>415338464.80000001</v>
      </c>
      <c r="D29" s="154">
        <f>D30+D31+D32+D33+D34</f>
        <v>-381566562.45999998</v>
      </c>
      <c r="E29" s="151"/>
      <c r="F29" s="143">
        <f>SUM(B29:E29)</f>
        <v>33771902.340000033</v>
      </c>
    </row>
    <row r="30" spans="1:7" x14ac:dyDescent="0.25">
      <c r="A30" s="146" t="s">
        <v>181</v>
      </c>
      <c r="B30" s="147"/>
      <c r="C30" s="147"/>
      <c r="D30" s="152">
        <v>-17510552.82</v>
      </c>
      <c r="E30" s="153"/>
      <c r="F30" s="143">
        <f>SUM(B30:E30)</f>
        <v>-17510552.82</v>
      </c>
    </row>
    <row r="31" spans="1:7" x14ac:dyDescent="0.25">
      <c r="A31" s="146" t="s">
        <v>10</v>
      </c>
      <c r="B31" s="147"/>
      <c r="C31" s="152">
        <v>415338464.80000001</v>
      </c>
      <c r="D31" s="152">
        <v>-415338464.80000001</v>
      </c>
      <c r="E31" s="153"/>
      <c r="F31" s="143">
        <f>SUM(B31:E31)</f>
        <v>0</v>
      </c>
    </row>
    <row r="32" spans="1:7" x14ac:dyDescent="0.25">
      <c r="A32" s="146" t="s">
        <v>9</v>
      </c>
      <c r="B32" s="147"/>
      <c r="C32" s="147"/>
      <c r="D32" s="152"/>
      <c r="E32" s="153"/>
      <c r="F32" s="143">
        <f>SUM(B32:E32)</f>
        <v>0</v>
      </c>
    </row>
    <row r="33" spans="1:7" x14ac:dyDescent="0.25">
      <c r="A33" s="146" t="s">
        <v>8</v>
      </c>
      <c r="B33" s="147"/>
      <c r="C33" s="147"/>
      <c r="D33" s="152"/>
      <c r="E33" s="153"/>
      <c r="F33" s="143">
        <f>SUM(B33:E33)</f>
        <v>0</v>
      </c>
    </row>
    <row r="34" spans="1:7" x14ac:dyDescent="0.25">
      <c r="A34" s="146" t="s">
        <v>7</v>
      </c>
      <c r="B34" s="145"/>
      <c r="C34" s="145"/>
      <c r="D34" s="152">
        <v>51282455.160000026</v>
      </c>
      <c r="E34" s="151"/>
      <c r="F34" s="143">
        <f>SUM(B34:E34)</f>
        <v>51282455.160000026</v>
      </c>
    </row>
    <row r="35" spans="1:7" x14ac:dyDescent="0.25">
      <c r="A35" s="146"/>
      <c r="B35" s="150"/>
      <c r="C35" s="150"/>
      <c r="D35" s="150"/>
      <c r="E35" s="149"/>
      <c r="F35" s="149"/>
    </row>
    <row r="36" spans="1:7" ht="33.75" x14ac:dyDescent="0.25">
      <c r="A36" s="148" t="s">
        <v>239</v>
      </c>
      <c r="B36" s="147"/>
      <c r="C36" s="147"/>
      <c r="D36" s="147"/>
      <c r="E36" s="143">
        <f>E37+E38</f>
        <v>0</v>
      </c>
      <c r="F36" s="143">
        <f>SUM(B36:E36)</f>
        <v>0</v>
      </c>
    </row>
    <row r="37" spans="1:7" x14ac:dyDescent="0.25">
      <c r="A37" s="146" t="s">
        <v>5</v>
      </c>
      <c r="B37" s="147"/>
      <c r="C37" s="147"/>
      <c r="D37" s="147"/>
      <c r="E37" s="144"/>
      <c r="F37" s="143">
        <f>SUM(B37:E37)</f>
        <v>0</v>
      </c>
    </row>
    <row r="38" spans="1:7" x14ac:dyDescent="0.25">
      <c r="A38" s="146" t="s">
        <v>4</v>
      </c>
      <c r="B38" s="145"/>
      <c r="C38" s="145"/>
      <c r="D38" s="145"/>
      <c r="E38" s="144"/>
      <c r="F38" s="143">
        <f>SUM(B38:E38)</f>
        <v>0</v>
      </c>
    </row>
    <row r="39" spans="1:7" ht="15.75" thickBot="1" x14ac:dyDescent="0.3">
      <c r="A39" s="142"/>
      <c r="B39" s="141"/>
      <c r="C39" s="141"/>
      <c r="D39" s="141"/>
      <c r="E39" s="140"/>
      <c r="F39" s="140"/>
    </row>
    <row r="40" spans="1:7" ht="20.25" customHeight="1" thickBot="1" x14ac:dyDescent="0.3">
      <c r="A40" s="139" t="s">
        <v>238</v>
      </c>
      <c r="B40" s="138">
        <f>B22+B24</f>
        <v>24036482.170000002</v>
      </c>
      <c r="C40" s="138">
        <f>C22+C29</f>
        <v>492721338.45000005</v>
      </c>
      <c r="D40" s="138">
        <f>D22+D29</f>
        <v>-328696720.63999999</v>
      </c>
      <c r="E40" s="137">
        <f>E22+E36</f>
        <v>0</v>
      </c>
      <c r="F40" s="137">
        <f>SUM(B40:E40)</f>
        <v>188061099.98000008</v>
      </c>
      <c r="G40" t="str">
        <f>IF((F40-'ETCA-I-01'!F48)&gt;0.99,"ERROR: DEBERÁ SER IGUAL QUE TOTAL HACIENDA PÚBLICA/PATRIMONIO DEL FORMATO ETCA-I-01","")</f>
        <v/>
      </c>
    </row>
    <row r="41" spans="1:7" x14ac:dyDescent="0.25">
      <c r="A41" s="136"/>
    </row>
  </sheetData>
  <sheetProtection password="C115" sheet="1" scenarios="1" formatColumns="0" formatRows="0"/>
  <mergeCells count="3">
    <mergeCell ref="A1:F1"/>
    <mergeCell ref="A2:F2"/>
    <mergeCell ref="A3:F3"/>
  </mergeCells>
  <pageMargins left="0.7" right="0.7" top="0.75" bottom="0.75" header="0.3" footer="0.3"/>
  <pageSetup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7316F-D074-41B6-8CD5-CB035EF0D23E}">
  <sheetPr>
    <tabColor theme="0" tint="-0.14999847407452621"/>
  </sheetPr>
  <dimension ref="A1:D67"/>
  <sheetViews>
    <sheetView view="pageBreakPreview" zoomScale="90" zoomScaleNormal="100" zoomScaleSheetLayoutView="90" workbookViewId="0">
      <selection activeCell="T27" sqref="T27"/>
    </sheetView>
  </sheetViews>
  <sheetFormatPr baseColWidth="10" defaultColWidth="11.28515625" defaultRowHeight="16.5" x14ac:dyDescent="0.3"/>
  <cols>
    <col min="1" max="1" width="80.85546875" style="1" bestFit="1" customWidth="1"/>
    <col min="2" max="3" width="17" style="1" customWidth="1"/>
    <col min="4" max="16384" width="11.28515625" style="1"/>
  </cols>
  <sheetData>
    <row r="1" spans="1:4" x14ac:dyDescent="0.3">
      <c r="A1" s="96" t="str">
        <f>'ETCA-I-01'!A1:G1</f>
        <v xml:space="preserve">Comision Estatal del Agua  </v>
      </c>
      <c r="B1" s="96"/>
      <c r="C1" s="96"/>
    </row>
    <row r="2" spans="1:4" s="97" customFormat="1" ht="15.75" x14ac:dyDescent="0.25">
      <c r="A2" s="63" t="s">
        <v>260</v>
      </c>
      <c r="B2" s="63"/>
      <c r="C2" s="63"/>
    </row>
    <row r="3" spans="1:4" s="97" customFormat="1" ht="17.25" thickBot="1" x14ac:dyDescent="0.3">
      <c r="A3" s="197" t="str">
        <f>'ETCA-I-03'!A3:D3</f>
        <v>Del 01 de Enero al 30 de Junio de 2020</v>
      </c>
      <c r="B3" s="197"/>
      <c r="C3" s="197"/>
    </row>
    <row r="4" spans="1:4" ht="30" customHeight="1" thickBot="1" x14ac:dyDescent="0.35">
      <c r="A4" s="196"/>
      <c r="B4" s="195" t="s">
        <v>259</v>
      </c>
      <c r="C4" s="194" t="s">
        <v>258</v>
      </c>
    </row>
    <row r="5" spans="1:4" ht="17.25" thickTop="1" x14ac:dyDescent="0.3">
      <c r="A5" s="190" t="s">
        <v>257</v>
      </c>
      <c r="B5" s="189">
        <f>B6+B15</f>
        <v>74700440.120000109</v>
      </c>
      <c r="C5" s="188">
        <f>C6+C15</f>
        <v>31763026.700000033</v>
      </c>
    </row>
    <row r="6" spans="1:4" x14ac:dyDescent="0.3">
      <c r="A6" s="183" t="s">
        <v>57</v>
      </c>
      <c r="B6" s="182">
        <f>SUM(B7:B13)</f>
        <v>71968016.230000094</v>
      </c>
      <c r="C6" s="181">
        <f>SUM(C7:C13)</f>
        <v>22134080.139999993</v>
      </c>
    </row>
    <row r="7" spans="1:4" s="173" customFormat="1" ht="13.5" x14ac:dyDescent="0.25">
      <c r="A7" s="180" t="s">
        <v>55</v>
      </c>
      <c r="B7" s="174">
        <v>52590311.329999998</v>
      </c>
      <c r="C7" s="179"/>
      <c r="D7" s="193"/>
    </row>
    <row r="8" spans="1:4" s="173" customFormat="1" ht="13.5" x14ac:dyDescent="0.25">
      <c r="A8" s="180" t="s">
        <v>53</v>
      </c>
      <c r="B8" s="174">
        <v>19377704.900000099</v>
      </c>
      <c r="C8" s="179"/>
    </row>
    <row r="9" spans="1:4" s="173" customFormat="1" ht="13.5" x14ac:dyDescent="0.25">
      <c r="A9" s="180" t="s">
        <v>51</v>
      </c>
      <c r="B9" s="174"/>
      <c r="C9" s="179">
        <v>6851851.3100000005</v>
      </c>
    </row>
    <row r="10" spans="1:4" s="173" customFormat="1" ht="13.5" x14ac:dyDescent="0.25">
      <c r="A10" s="180" t="s">
        <v>256</v>
      </c>
      <c r="B10" s="174"/>
      <c r="C10" s="179"/>
    </row>
    <row r="11" spans="1:4" s="173" customFormat="1" ht="13.5" x14ac:dyDescent="0.25">
      <c r="A11" s="180" t="s">
        <v>47</v>
      </c>
      <c r="B11" s="174"/>
      <c r="C11" s="179">
        <v>674786.50999999978</v>
      </c>
    </row>
    <row r="12" spans="1:4" s="173" customFormat="1" ht="13.5" x14ac:dyDescent="0.25">
      <c r="A12" s="180" t="s">
        <v>45</v>
      </c>
      <c r="B12" s="174"/>
      <c r="C12" s="179">
        <v>14607442.319999993</v>
      </c>
    </row>
    <row r="13" spans="1:4" s="173" customFormat="1" ht="13.5" x14ac:dyDescent="0.25">
      <c r="A13" s="180" t="s">
        <v>43</v>
      </c>
      <c r="B13" s="174"/>
      <c r="C13" s="179"/>
    </row>
    <row r="14" spans="1:4" ht="5.25" customHeight="1" x14ac:dyDescent="0.3">
      <c r="A14" s="190"/>
      <c r="B14" s="185"/>
      <c r="C14" s="184"/>
    </row>
    <row r="15" spans="1:4" x14ac:dyDescent="0.3">
      <c r="A15" s="183" t="s">
        <v>38</v>
      </c>
      <c r="B15" s="182">
        <f>SUM(B16:B24)</f>
        <v>2732423.8900000118</v>
      </c>
      <c r="C15" s="181">
        <f>SUM(C16:C24)</f>
        <v>9628946.5600000378</v>
      </c>
    </row>
    <row r="16" spans="1:4" s="173" customFormat="1" ht="13.5" x14ac:dyDescent="0.25">
      <c r="A16" s="180" t="s">
        <v>36</v>
      </c>
      <c r="B16" s="174"/>
      <c r="C16" s="179"/>
    </row>
    <row r="17" spans="1:3" s="173" customFormat="1" ht="13.5" x14ac:dyDescent="0.25">
      <c r="A17" s="180" t="s">
        <v>34</v>
      </c>
      <c r="B17" s="174"/>
      <c r="C17" s="179"/>
    </row>
    <row r="18" spans="1:3" s="173" customFormat="1" ht="13.5" x14ac:dyDescent="0.25">
      <c r="A18" s="180" t="s">
        <v>32</v>
      </c>
      <c r="B18" s="174"/>
      <c r="C18" s="179">
        <v>9623870.4600000381</v>
      </c>
    </row>
    <row r="19" spans="1:3" s="173" customFormat="1" ht="13.5" x14ac:dyDescent="0.25">
      <c r="A19" s="180" t="s">
        <v>30</v>
      </c>
      <c r="B19" s="174">
        <v>199928.56000000201</v>
      </c>
      <c r="C19" s="179"/>
    </row>
    <row r="20" spans="1:3" s="173" customFormat="1" ht="13.5" x14ac:dyDescent="0.25">
      <c r="A20" s="180" t="s">
        <v>28</v>
      </c>
      <c r="B20" s="174"/>
      <c r="C20" s="179"/>
    </row>
    <row r="21" spans="1:3" s="173" customFormat="1" ht="13.5" x14ac:dyDescent="0.25">
      <c r="A21" s="180" t="s">
        <v>26</v>
      </c>
      <c r="B21" s="174">
        <v>2532495.3300000099</v>
      </c>
      <c r="C21" s="179"/>
    </row>
    <row r="22" spans="1:3" s="173" customFormat="1" ht="13.5" x14ac:dyDescent="0.25">
      <c r="A22" s="180" t="s">
        <v>24</v>
      </c>
      <c r="B22" s="174"/>
      <c r="C22" s="179">
        <v>5076.1000000000931</v>
      </c>
    </row>
    <row r="23" spans="1:3" s="173" customFormat="1" ht="13.5" x14ac:dyDescent="0.25">
      <c r="A23" s="180" t="s">
        <v>23</v>
      </c>
      <c r="B23" s="174"/>
      <c r="C23" s="179"/>
    </row>
    <row r="24" spans="1:3" s="173" customFormat="1" ht="13.5" x14ac:dyDescent="0.25">
      <c r="A24" s="180" t="s">
        <v>22</v>
      </c>
      <c r="B24" s="174"/>
      <c r="C24" s="179"/>
    </row>
    <row r="25" spans="1:3" ht="6.75" customHeight="1" x14ac:dyDescent="0.3">
      <c r="A25" s="192"/>
      <c r="B25" s="185"/>
      <c r="C25" s="184"/>
    </row>
    <row r="26" spans="1:3" x14ac:dyDescent="0.3">
      <c r="A26" s="190" t="s">
        <v>255</v>
      </c>
      <c r="B26" s="189">
        <f>B27+B37</f>
        <v>1006300.6799999997</v>
      </c>
      <c r="C26" s="188">
        <f>C27+C37</f>
        <v>82558394.149999991</v>
      </c>
    </row>
    <row r="27" spans="1:3" x14ac:dyDescent="0.3">
      <c r="A27" s="183" t="s">
        <v>56</v>
      </c>
      <c r="B27" s="182">
        <f>SUM(B28:B35)</f>
        <v>1006300.6799999997</v>
      </c>
      <c r="C27" s="181">
        <f>SUM(C28:C35)</f>
        <v>69375980.150000006</v>
      </c>
    </row>
    <row r="28" spans="1:3" s="173" customFormat="1" ht="13.5" x14ac:dyDescent="0.25">
      <c r="A28" s="180" t="s">
        <v>54</v>
      </c>
      <c r="B28" s="174"/>
      <c r="C28" s="179">
        <v>68811195.670000002</v>
      </c>
    </row>
    <row r="29" spans="1:3" s="173" customFormat="1" ht="13.5" x14ac:dyDescent="0.25">
      <c r="A29" s="180" t="s">
        <v>52</v>
      </c>
      <c r="B29" s="174"/>
      <c r="C29" s="179">
        <v>564784.48000000196</v>
      </c>
    </row>
    <row r="30" spans="1:3" s="173" customFormat="1" ht="13.5" x14ac:dyDescent="0.25">
      <c r="A30" s="180" t="s">
        <v>50</v>
      </c>
      <c r="B30" s="174">
        <v>1006300.6799999997</v>
      </c>
      <c r="C30" s="179"/>
    </row>
    <row r="31" spans="1:3" s="173" customFormat="1" ht="13.5" x14ac:dyDescent="0.25">
      <c r="A31" s="180" t="s">
        <v>48</v>
      </c>
      <c r="B31" s="174"/>
      <c r="C31" s="179"/>
    </row>
    <row r="32" spans="1:3" s="173" customFormat="1" ht="13.5" x14ac:dyDescent="0.25">
      <c r="A32" s="180" t="s">
        <v>46</v>
      </c>
      <c r="B32" s="174"/>
      <c r="C32" s="179"/>
    </row>
    <row r="33" spans="1:3" s="173" customFormat="1" ht="13.5" x14ac:dyDescent="0.25">
      <c r="A33" s="180" t="s">
        <v>44</v>
      </c>
      <c r="B33" s="174"/>
      <c r="C33" s="179"/>
    </row>
    <row r="34" spans="1:3" s="173" customFormat="1" ht="13.5" x14ac:dyDescent="0.25">
      <c r="A34" s="180" t="s">
        <v>42</v>
      </c>
      <c r="B34" s="174"/>
      <c r="C34" s="179"/>
    </row>
    <row r="35" spans="1:3" s="173" customFormat="1" ht="13.5" x14ac:dyDescent="0.25">
      <c r="A35" s="180" t="s">
        <v>41</v>
      </c>
      <c r="B35" s="174"/>
      <c r="C35" s="179"/>
    </row>
    <row r="36" spans="1:3" ht="6" customHeight="1" x14ac:dyDescent="0.3">
      <c r="A36" s="190"/>
      <c r="B36" s="187"/>
      <c r="C36" s="186"/>
    </row>
    <row r="37" spans="1:3" x14ac:dyDescent="0.3">
      <c r="A37" s="183" t="s">
        <v>37</v>
      </c>
      <c r="B37" s="182">
        <f>SUM(B38:B43)</f>
        <v>0</v>
      </c>
      <c r="C37" s="181">
        <f>SUM(C38:C43)</f>
        <v>13182413.999999991</v>
      </c>
    </row>
    <row r="38" spans="1:3" s="173" customFormat="1" ht="13.5" x14ac:dyDescent="0.25">
      <c r="A38" s="180" t="s">
        <v>35</v>
      </c>
      <c r="B38" s="174"/>
      <c r="C38" s="179"/>
    </row>
    <row r="39" spans="1:3" s="173" customFormat="1" ht="13.5" x14ac:dyDescent="0.25">
      <c r="A39" s="180" t="s">
        <v>33</v>
      </c>
      <c r="B39" s="174"/>
      <c r="C39" s="179"/>
    </row>
    <row r="40" spans="1:3" s="173" customFormat="1" ht="13.5" x14ac:dyDescent="0.25">
      <c r="A40" s="180" t="s">
        <v>31</v>
      </c>
      <c r="B40" s="174"/>
      <c r="C40" s="179">
        <v>10819360.5</v>
      </c>
    </row>
    <row r="41" spans="1:3" s="173" customFormat="1" ht="13.5" x14ac:dyDescent="0.25">
      <c r="A41" s="180" t="s">
        <v>29</v>
      </c>
      <c r="B41" s="174"/>
      <c r="C41" s="179"/>
    </row>
    <row r="42" spans="1:3" s="173" customFormat="1" ht="13.5" x14ac:dyDescent="0.25">
      <c r="A42" s="180" t="s">
        <v>27</v>
      </c>
      <c r="B42" s="174"/>
      <c r="C42" s="179"/>
    </row>
    <row r="43" spans="1:3" s="173" customFormat="1" ht="13.5" x14ac:dyDescent="0.25">
      <c r="A43" s="180" t="s">
        <v>25</v>
      </c>
      <c r="B43" s="174"/>
      <c r="C43" s="179">
        <v>2363053.4999999902</v>
      </c>
    </row>
    <row r="44" spans="1:3" x14ac:dyDescent="0.3">
      <c r="A44" s="191"/>
      <c r="B44" s="185"/>
      <c r="C44" s="184"/>
    </row>
    <row r="45" spans="1:3" x14ac:dyDescent="0.3">
      <c r="A45" s="190" t="s">
        <v>254</v>
      </c>
      <c r="B45" s="189">
        <f>B46+B51</f>
        <v>108995074.69000007</v>
      </c>
      <c r="C45" s="188">
        <f>C46+C51</f>
        <v>70380394.640000001</v>
      </c>
    </row>
    <row r="46" spans="1:3" x14ac:dyDescent="0.3">
      <c r="A46" s="183" t="s">
        <v>16</v>
      </c>
      <c r="B46" s="182">
        <f>SUM(B47:B49)</f>
        <v>4842777.7099999972</v>
      </c>
      <c r="C46" s="181">
        <f>SUM(C47:C49)</f>
        <v>0</v>
      </c>
    </row>
    <row r="47" spans="1:3" s="173" customFormat="1" ht="13.5" x14ac:dyDescent="0.25">
      <c r="A47" s="180" t="s">
        <v>15</v>
      </c>
      <c r="B47" s="174">
        <v>4842777.7099999972</v>
      </c>
      <c r="C47" s="179"/>
    </row>
    <row r="48" spans="1:3" s="173" customFormat="1" ht="13.5" x14ac:dyDescent="0.25">
      <c r="A48" s="180" t="s">
        <v>14</v>
      </c>
      <c r="B48" s="174"/>
      <c r="C48" s="179"/>
    </row>
    <row r="49" spans="1:3" s="173" customFormat="1" ht="13.5" x14ac:dyDescent="0.25">
      <c r="A49" s="180" t="s">
        <v>13</v>
      </c>
      <c r="B49" s="174"/>
      <c r="C49" s="179"/>
    </row>
    <row r="50" spans="1:3" ht="6" customHeight="1" x14ac:dyDescent="0.3">
      <c r="A50" s="183"/>
      <c r="B50" s="187"/>
      <c r="C50" s="186"/>
    </row>
    <row r="51" spans="1:3" ht="15.75" customHeight="1" x14ac:dyDescent="0.3">
      <c r="A51" s="183" t="s">
        <v>12</v>
      </c>
      <c r="B51" s="182">
        <f>SUM(B52:B56)</f>
        <v>104152296.98000008</v>
      </c>
      <c r="C51" s="181">
        <f>SUM(C52:C56)</f>
        <v>70380394.640000001</v>
      </c>
    </row>
    <row r="52" spans="1:3" s="173" customFormat="1" ht="13.5" x14ac:dyDescent="0.25">
      <c r="A52" s="180" t="s">
        <v>11</v>
      </c>
      <c r="B52" s="174"/>
      <c r="C52" s="179">
        <v>70380394.640000001</v>
      </c>
    </row>
    <row r="53" spans="1:3" s="173" customFormat="1" ht="13.5" x14ac:dyDescent="0.25">
      <c r="A53" s="180" t="s">
        <v>10</v>
      </c>
      <c r="B53" s="174">
        <v>52869841.820000052</v>
      </c>
      <c r="C53" s="179"/>
    </row>
    <row r="54" spans="1:3" s="173" customFormat="1" ht="13.5" x14ac:dyDescent="0.25">
      <c r="A54" s="180" t="s">
        <v>9</v>
      </c>
      <c r="B54" s="174"/>
      <c r="C54" s="179"/>
    </row>
    <row r="55" spans="1:3" s="173" customFormat="1" ht="13.5" x14ac:dyDescent="0.25">
      <c r="A55" s="180" t="s">
        <v>8</v>
      </c>
      <c r="B55" s="174"/>
      <c r="C55" s="179"/>
    </row>
    <row r="56" spans="1:3" s="173" customFormat="1" ht="13.5" x14ac:dyDescent="0.25">
      <c r="A56" s="180" t="s">
        <v>7</v>
      </c>
      <c r="B56" s="174">
        <v>51282455.160000026</v>
      </c>
      <c r="C56" s="179"/>
    </row>
    <row r="57" spans="1:3" ht="7.5" customHeight="1" x14ac:dyDescent="0.3">
      <c r="A57" s="183"/>
      <c r="B57" s="185"/>
      <c r="C57" s="184"/>
    </row>
    <row r="58" spans="1:3" x14ac:dyDescent="0.3">
      <c r="A58" s="183" t="s">
        <v>253</v>
      </c>
      <c r="B58" s="182">
        <f>SUM(B59:B60)</f>
        <v>0</v>
      </c>
      <c r="C58" s="181">
        <f>SUM(C59:C60)</f>
        <v>0</v>
      </c>
    </row>
    <row r="59" spans="1:3" s="173" customFormat="1" ht="13.5" x14ac:dyDescent="0.25">
      <c r="A59" s="180" t="s">
        <v>5</v>
      </c>
      <c r="B59" s="174"/>
      <c r="C59" s="179"/>
    </row>
    <row r="60" spans="1:3" s="173" customFormat="1" ht="14.25" thickBot="1" x14ac:dyDescent="0.3">
      <c r="A60" s="178" t="s">
        <v>4</v>
      </c>
      <c r="B60" s="177"/>
      <c r="C60" s="176"/>
    </row>
    <row r="61" spans="1:3" s="173" customFormat="1" ht="13.5" x14ac:dyDescent="0.25">
      <c r="A61" s="173" t="s">
        <v>180</v>
      </c>
      <c r="B61" s="174"/>
      <c r="C61" s="174"/>
    </row>
    <row r="62" spans="1:3" s="173" customFormat="1" ht="13.5" x14ac:dyDescent="0.25">
      <c r="B62" s="174"/>
      <c r="C62" s="174"/>
    </row>
    <row r="63" spans="1:3" s="173" customFormat="1" ht="13.5" x14ac:dyDescent="0.25">
      <c r="B63" s="174"/>
      <c r="C63" s="174"/>
    </row>
    <row r="64" spans="1:3" s="173" customFormat="1" ht="13.5" x14ac:dyDescent="0.25">
      <c r="A64" s="175"/>
      <c r="B64" s="174"/>
      <c r="C64" s="174"/>
    </row>
    <row r="65" spans="1:3" s="173" customFormat="1" ht="13.5" x14ac:dyDescent="0.25">
      <c r="A65" s="175" t="s">
        <v>179</v>
      </c>
      <c r="B65" s="174"/>
      <c r="C65" s="174"/>
    </row>
    <row r="66" spans="1:3" s="173" customFormat="1" ht="13.5" x14ac:dyDescent="0.25">
      <c r="A66" s="175" t="s">
        <v>179</v>
      </c>
      <c r="B66" s="174"/>
      <c r="C66" s="174"/>
    </row>
    <row r="67" spans="1:3" x14ac:dyDescent="0.3">
      <c r="A67" s="173" t="s">
        <v>179</v>
      </c>
    </row>
  </sheetData>
  <sheetProtection password="C115" sheet="1" formatColumns="0" formatRows="0"/>
  <mergeCells count="3">
    <mergeCell ref="A1:C1"/>
    <mergeCell ref="A2:C2"/>
    <mergeCell ref="A3:C3"/>
  </mergeCells>
  <pageMargins left="0.70866141732283472" right="0.70866141732283472" top="0.74803149606299213" bottom="0.74803149606299213" header="0.31496062992125984" footer="0.31496062992125984"/>
  <pageSetup scale="71"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F52D7-732F-40C1-AADA-6955CB667E1D}">
  <sheetPr>
    <tabColor theme="0" tint="-0.14999847407452621"/>
    <pageSetUpPr fitToPage="1"/>
  </sheetPr>
  <dimension ref="A1:E70"/>
  <sheetViews>
    <sheetView view="pageBreakPreview" topLeftCell="A31" zoomScale="140" zoomScaleNormal="100" zoomScaleSheetLayoutView="140" workbookViewId="0">
      <selection activeCell="T27" sqref="T27"/>
    </sheetView>
  </sheetViews>
  <sheetFormatPr baseColWidth="10" defaultColWidth="11.28515625" defaultRowHeight="16.5" x14ac:dyDescent="0.3"/>
  <cols>
    <col min="1" max="1" width="1.5703125" style="1" customWidth="1"/>
    <col min="2" max="2" width="70.85546875" style="1" customWidth="1"/>
    <col min="3" max="4" width="12.7109375" style="1" customWidth="1"/>
    <col min="5" max="16384" width="11.28515625" style="1"/>
  </cols>
  <sheetData>
    <row r="1" spans="1:4" x14ac:dyDescent="0.3">
      <c r="A1" s="96" t="str">
        <f>'ETCA-I-01'!A1</f>
        <v xml:space="preserve">Comision Estatal del Agua  </v>
      </c>
      <c r="B1" s="96"/>
      <c r="C1" s="96"/>
      <c r="D1" s="96"/>
    </row>
    <row r="2" spans="1:4" x14ac:dyDescent="0.3">
      <c r="A2" s="63" t="s">
        <v>288</v>
      </c>
      <c r="B2" s="63"/>
      <c r="C2" s="63"/>
      <c r="D2" s="63"/>
    </row>
    <row r="3" spans="1:4" x14ac:dyDescent="0.3">
      <c r="A3" s="197" t="str">
        <f>'ETCA-I-01'!A3:G3</f>
        <v>Al 30 de Junio de 2020</v>
      </c>
      <c r="B3" s="197"/>
      <c r="C3" s="197"/>
      <c r="D3" s="197"/>
    </row>
    <row r="4" spans="1:4" ht="17.25" thickBot="1" x14ac:dyDescent="0.35">
      <c r="A4" s="241" t="s">
        <v>287</v>
      </c>
      <c r="B4" s="241"/>
      <c r="C4" s="133"/>
      <c r="D4" s="240"/>
    </row>
    <row r="5" spans="1:4" ht="23.25" customHeight="1" thickBot="1" x14ac:dyDescent="0.35">
      <c r="A5" s="239" t="s">
        <v>251</v>
      </c>
      <c r="B5" s="238"/>
      <c r="C5" s="237">
        <v>2020</v>
      </c>
      <c r="D5" s="236">
        <v>2019</v>
      </c>
    </row>
    <row r="6" spans="1:4" s="198" customFormat="1" ht="12" customHeight="1" thickTop="1" x14ac:dyDescent="0.25">
      <c r="A6" s="235" t="s">
        <v>286</v>
      </c>
      <c r="B6" s="234"/>
      <c r="C6" s="234"/>
      <c r="D6" s="233"/>
    </row>
    <row r="7" spans="1:4" s="198" customFormat="1" ht="12.75" customHeight="1" x14ac:dyDescent="0.25">
      <c r="A7" s="221"/>
      <c r="B7" s="223" t="s">
        <v>259</v>
      </c>
      <c r="C7" s="222">
        <f>SUM(C8:C17)</f>
        <v>232144623.73999998</v>
      </c>
      <c r="D7" s="227">
        <f>SUM(D8:D17)</f>
        <v>362839680.57000005</v>
      </c>
    </row>
    <row r="8" spans="1:4" s="231" customFormat="1" ht="11.1" customHeight="1" x14ac:dyDescent="0.25">
      <c r="A8" s="232"/>
      <c r="B8" s="230" t="s">
        <v>232</v>
      </c>
      <c r="C8" s="209"/>
      <c r="D8" s="208"/>
    </row>
    <row r="9" spans="1:4" s="231" customFormat="1" ht="11.1" customHeight="1" x14ac:dyDescent="0.25">
      <c r="A9" s="232"/>
      <c r="B9" s="230" t="s">
        <v>231</v>
      </c>
      <c r="C9" s="209"/>
      <c r="D9" s="208"/>
    </row>
    <row r="10" spans="1:4" s="231" customFormat="1" ht="11.1" customHeight="1" x14ac:dyDescent="0.25">
      <c r="A10" s="232"/>
      <c r="B10" s="230" t="s">
        <v>285</v>
      </c>
      <c r="C10" s="209"/>
      <c r="D10" s="208"/>
    </row>
    <row r="11" spans="1:4" s="231" customFormat="1" ht="11.1" customHeight="1" x14ac:dyDescent="0.25">
      <c r="A11" s="232"/>
      <c r="B11" s="230" t="s">
        <v>229</v>
      </c>
      <c r="C11" s="209"/>
      <c r="D11" s="208"/>
    </row>
    <row r="12" spans="1:4" s="231" customFormat="1" ht="11.1" customHeight="1" x14ac:dyDescent="0.25">
      <c r="A12" s="232"/>
      <c r="B12" s="230" t="s">
        <v>284</v>
      </c>
      <c r="C12" s="209">
        <v>231807.66000000003</v>
      </c>
      <c r="D12" s="208"/>
    </row>
    <row r="13" spans="1:4" s="231" customFormat="1" ht="11.1" customHeight="1" x14ac:dyDescent="0.25">
      <c r="A13" s="232"/>
      <c r="B13" s="230" t="s">
        <v>227</v>
      </c>
      <c r="C13" s="209"/>
      <c r="D13" s="208"/>
    </row>
    <row r="14" spans="1:4" s="231" customFormat="1" ht="11.1" customHeight="1" x14ac:dyDescent="0.25">
      <c r="A14" s="232"/>
      <c r="B14" s="230" t="s">
        <v>226</v>
      </c>
      <c r="C14" s="209">
        <v>91939977.729999989</v>
      </c>
      <c r="D14" s="208">
        <v>162443436.74000001</v>
      </c>
    </row>
    <row r="15" spans="1:4" s="231" customFormat="1" ht="25.5" customHeight="1" x14ac:dyDescent="0.25">
      <c r="A15" s="232"/>
      <c r="B15" s="230" t="s">
        <v>283</v>
      </c>
      <c r="C15" s="209"/>
      <c r="D15" s="208"/>
    </row>
    <row r="16" spans="1:4" s="231" customFormat="1" ht="12" customHeight="1" x14ac:dyDescent="0.25">
      <c r="A16" s="232"/>
      <c r="B16" s="230" t="s">
        <v>282</v>
      </c>
      <c r="C16" s="209">
        <v>137192881.25</v>
      </c>
      <c r="D16" s="208">
        <v>179919513.83000001</v>
      </c>
    </row>
    <row r="17" spans="1:4" s="231" customFormat="1" ht="12" customHeight="1" x14ac:dyDescent="0.25">
      <c r="A17" s="232"/>
      <c r="B17" s="230" t="s">
        <v>281</v>
      </c>
      <c r="C17" s="209">
        <v>2779957.1</v>
      </c>
      <c r="D17" s="208">
        <v>20476730</v>
      </c>
    </row>
    <row r="18" spans="1:4" s="198" customFormat="1" ht="13.5" customHeight="1" x14ac:dyDescent="0.25">
      <c r="A18" s="221"/>
      <c r="B18" s="223" t="s">
        <v>258</v>
      </c>
      <c r="C18" s="222">
        <f>SUM(C19:C34)</f>
        <v>208468290.39999998</v>
      </c>
      <c r="D18" s="227">
        <f>SUM(D19:D34)</f>
        <v>242782480.94</v>
      </c>
    </row>
    <row r="19" spans="1:4" s="198" customFormat="1" ht="11.1" customHeight="1" x14ac:dyDescent="0.25">
      <c r="A19" s="221"/>
      <c r="B19" s="230" t="s">
        <v>213</v>
      </c>
      <c r="C19" s="209">
        <v>96587067.849999994</v>
      </c>
      <c r="D19" s="208">
        <v>92348084.700000003</v>
      </c>
    </row>
    <row r="20" spans="1:4" s="198" customFormat="1" ht="11.1" customHeight="1" x14ac:dyDescent="0.25">
      <c r="A20" s="221"/>
      <c r="B20" s="230" t="s">
        <v>212</v>
      </c>
      <c r="C20" s="209">
        <v>9141308.6699999999</v>
      </c>
      <c r="D20" s="208">
        <v>10273260.439999999</v>
      </c>
    </row>
    <row r="21" spans="1:4" s="198" customFormat="1" ht="11.1" customHeight="1" x14ac:dyDescent="0.25">
      <c r="A21" s="221"/>
      <c r="B21" s="230" t="s">
        <v>211</v>
      </c>
      <c r="C21" s="209">
        <v>83775530.129999995</v>
      </c>
      <c r="D21" s="208">
        <v>74045979.11999999</v>
      </c>
    </row>
    <row r="22" spans="1:4" s="198" customFormat="1" ht="12.75" customHeight="1" x14ac:dyDescent="0.25">
      <c r="A22" s="221"/>
      <c r="B22" s="230" t="s">
        <v>209</v>
      </c>
      <c r="C22" s="209">
        <v>2161999.6800000002</v>
      </c>
      <c r="D22" s="208">
        <v>13380368</v>
      </c>
    </row>
    <row r="23" spans="1:4" s="198" customFormat="1" ht="11.1" customHeight="1" x14ac:dyDescent="0.25">
      <c r="A23" s="221"/>
      <c r="B23" s="230" t="s">
        <v>280</v>
      </c>
      <c r="C23" s="209"/>
      <c r="D23" s="208">
        <v>18459828</v>
      </c>
    </row>
    <row r="24" spans="1:4" s="198" customFormat="1" ht="11.1" customHeight="1" x14ac:dyDescent="0.25">
      <c r="A24" s="221"/>
      <c r="B24" s="230" t="s">
        <v>279</v>
      </c>
      <c r="C24" s="209"/>
      <c r="D24" s="208"/>
    </row>
    <row r="25" spans="1:4" s="198" customFormat="1" ht="11.1" customHeight="1" x14ac:dyDescent="0.25">
      <c r="A25" s="221"/>
      <c r="B25" s="230" t="s">
        <v>206</v>
      </c>
      <c r="C25" s="209"/>
      <c r="D25" s="208"/>
    </row>
    <row r="26" spans="1:4" s="198" customFormat="1" ht="11.1" customHeight="1" x14ac:dyDescent="0.25">
      <c r="A26" s="221"/>
      <c r="B26" s="230" t="s">
        <v>205</v>
      </c>
      <c r="C26" s="209"/>
      <c r="D26" s="208"/>
    </row>
    <row r="27" spans="1:4" s="198" customFormat="1" ht="11.1" customHeight="1" x14ac:dyDescent="0.25">
      <c r="A27" s="221"/>
      <c r="B27" s="230" t="s">
        <v>204</v>
      </c>
      <c r="C27" s="209"/>
      <c r="D27" s="208"/>
    </row>
    <row r="28" spans="1:4" s="198" customFormat="1" ht="11.1" customHeight="1" x14ac:dyDescent="0.25">
      <c r="A28" s="221"/>
      <c r="B28" s="230" t="s">
        <v>203</v>
      </c>
      <c r="C28" s="209"/>
      <c r="D28" s="208"/>
    </row>
    <row r="29" spans="1:4" s="198" customFormat="1" ht="11.1" customHeight="1" x14ac:dyDescent="0.25">
      <c r="A29" s="221"/>
      <c r="B29" s="230" t="s">
        <v>202</v>
      </c>
      <c r="C29" s="209"/>
      <c r="D29" s="208"/>
    </row>
    <row r="30" spans="1:4" s="198" customFormat="1" ht="11.1" customHeight="1" x14ac:dyDescent="0.25">
      <c r="A30" s="221"/>
      <c r="B30" s="230" t="s">
        <v>201</v>
      </c>
      <c r="C30" s="209"/>
      <c r="D30" s="208"/>
    </row>
    <row r="31" spans="1:4" s="198" customFormat="1" ht="11.1" customHeight="1" x14ac:dyDescent="0.25">
      <c r="A31" s="221"/>
      <c r="B31" s="230" t="s">
        <v>278</v>
      </c>
      <c r="C31" s="209"/>
      <c r="D31" s="208"/>
    </row>
    <row r="32" spans="1:4" s="198" customFormat="1" ht="11.1" customHeight="1" x14ac:dyDescent="0.25">
      <c r="A32" s="221"/>
      <c r="B32" s="230" t="s">
        <v>15</v>
      </c>
      <c r="C32" s="209"/>
      <c r="D32" s="208"/>
    </row>
    <row r="33" spans="1:4" s="198" customFormat="1" ht="11.1" customHeight="1" x14ac:dyDescent="0.25">
      <c r="A33" s="221"/>
      <c r="B33" s="230" t="s">
        <v>198</v>
      </c>
      <c r="C33" s="209"/>
      <c r="D33" s="208"/>
    </row>
    <row r="34" spans="1:4" s="198" customFormat="1" ht="11.1" customHeight="1" x14ac:dyDescent="0.25">
      <c r="A34" s="221"/>
      <c r="B34" s="230" t="s">
        <v>277</v>
      </c>
      <c r="C34" s="209">
        <v>16802384.07</v>
      </c>
      <c r="D34" s="208">
        <v>34274960.68</v>
      </c>
    </row>
    <row r="35" spans="1:4" s="198" customFormat="1" ht="12" customHeight="1" x14ac:dyDescent="0.25">
      <c r="A35" s="210" t="s">
        <v>276</v>
      </c>
      <c r="B35" s="202"/>
      <c r="C35" s="219">
        <f>C7-C18</f>
        <v>23676333.340000004</v>
      </c>
      <c r="D35" s="218">
        <f>D7-D18</f>
        <v>120057199.63000005</v>
      </c>
    </row>
    <row r="36" spans="1:4" s="198" customFormat="1" ht="4.5" customHeight="1" x14ac:dyDescent="0.25">
      <c r="A36" s="217"/>
      <c r="B36" s="216"/>
      <c r="C36" s="229"/>
      <c r="D36" s="228"/>
    </row>
    <row r="37" spans="1:4" s="198" customFormat="1" ht="12.75" x14ac:dyDescent="0.25">
      <c r="A37" s="226" t="s">
        <v>275</v>
      </c>
      <c r="B37" s="223"/>
      <c r="C37" s="225"/>
      <c r="D37" s="224"/>
    </row>
    <row r="38" spans="1:4" s="198" customFormat="1" ht="10.5" customHeight="1" x14ac:dyDescent="0.25">
      <c r="A38" s="221"/>
      <c r="B38" s="223" t="s">
        <v>259</v>
      </c>
      <c r="C38" s="222">
        <f>SUM(C39:C41)</f>
        <v>0</v>
      </c>
      <c r="D38" s="227">
        <f>SUM(D39:D41)</f>
        <v>0</v>
      </c>
    </row>
    <row r="39" spans="1:4" s="198" customFormat="1" ht="11.1" customHeight="1" x14ac:dyDescent="0.25">
      <c r="A39" s="221"/>
      <c r="B39" s="220" t="s">
        <v>32</v>
      </c>
      <c r="C39" s="209"/>
      <c r="D39" s="208"/>
    </row>
    <row r="40" spans="1:4" s="198" customFormat="1" ht="11.1" customHeight="1" x14ac:dyDescent="0.25">
      <c r="A40" s="221"/>
      <c r="B40" s="220" t="s">
        <v>30</v>
      </c>
      <c r="C40" s="209"/>
      <c r="D40" s="208"/>
    </row>
    <row r="41" spans="1:4" s="198" customFormat="1" ht="11.1" customHeight="1" x14ac:dyDescent="0.25">
      <c r="A41" s="221"/>
      <c r="B41" s="220" t="s">
        <v>274</v>
      </c>
      <c r="C41" s="209"/>
      <c r="D41" s="208"/>
    </row>
    <row r="42" spans="1:4" s="198" customFormat="1" ht="10.5" customHeight="1" x14ac:dyDescent="0.25">
      <c r="A42" s="221"/>
      <c r="B42" s="223" t="s">
        <v>258</v>
      </c>
      <c r="C42" s="222">
        <f>SUM(C43:C45)</f>
        <v>10467193.07</v>
      </c>
      <c r="D42" s="227">
        <f>SUM(D43:D45)</f>
        <v>12795039.609999999</v>
      </c>
    </row>
    <row r="43" spans="1:4" s="198" customFormat="1" ht="11.1" customHeight="1" x14ac:dyDescent="0.25">
      <c r="A43" s="221"/>
      <c r="B43" s="220" t="s">
        <v>32</v>
      </c>
      <c r="C43" s="209">
        <v>10227607.74</v>
      </c>
      <c r="D43" s="208">
        <v>12576849.84</v>
      </c>
    </row>
    <row r="44" spans="1:4" s="198" customFormat="1" ht="11.1" customHeight="1" x14ac:dyDescent="0.25">
      <c r="A44" s="221"/>
      <c r="B44" s="220" t="s">
        <v>30</v>
      </c>
      <c r="C44" s="209">
        <v>239585.33</v>
      </c>
      <c r="D44" s="208">
        <v>218189.77000000002</v>
      </c>
    </row>
    <row r="45" spans="1:4" s="198" customFormat="1" ht="11.1" customHeight="1" x14ac:dyDescent="0.25">
      <c r="A45" s="221"/>
      <c r="B45" s="220" t="s">
        <v>273</v>
      </c>
      <c r="C45" s="209"/>
      <c r="D45" s="208"/>
    </row>
    <row r="46" spans="1:4" s="198" customFormat="1" ht="12" customHeight="1" x14ac:dyDescent="0.25">
      <c r="A46" s="210" t="s">
        <v>272</v>
      </c>
      <c r="B46" s="202"/>
      <c r="C46" s="219">
        <f>C38-C42</f>
        <v>-10467193.07</v>
      </c>
      <c r="D46" s="218">
        <f>D38-D42</f>
        <v>-12795039.609999999</v>
      </c>
    </row>
    <row r="47" spans="1:4" s="198" customFormat="1" ht="2.25" customHeight="1" x14ac:dyDescent="0.25">
      <c r="A47" s="217"/>
      <c r="B47" s="216"/>
      <c r="C47" s="212"/>
      <c r="D47" s="211"/>
    </row>
    <row r="48" spans="1:4" s="198" customFormat="1" ht="12" customHeight="1" x14ac:dyDescent="0.25">
      <c r="A48" s="226" t="s">
        <v>271</v>
      </c>
      <c r="B48" s="223"/>
      <c r="C48" s="225"/>
      <c r="D48" s="224"/>
    </row>
    <row r="49" spans="1:5" s="198" customFormat="1" ht="12.75" x14ac:dyDescent="0.25">
      <c r="A49" s="221"/>
      <c r="B49" s="223" t="s">
        <v>259</v>
      </c>
      <c r="C49" s="222">
        <f>C50+C53</f>
        <v>0</v>
      </c>
      <c r="D49" s="222">
        <f>D50+D53</f>
        <v>0</v>
      </c>
    </row>
    <row r="50" spans="1:5" s="198" customFormat="1" ht="11.1" customHeight="1" x14ac:dyDescent="0.25">
      <c r="A50" s="221"/>
      <c r="B50" s="220" t="s">
        <v>270</v>
      </c>
      <c r="C50" s="209"/>
      <c r="D50" s="209"/>
    </row>
    <row r="51" spans="1:5" s="198" customFormat="1" ht="11.1" customHeight="1" x14ac:dyDescent="0.25">
      <c r="A51" s="221"/>
      <c r="B51" s="220" t="s">
        <v>267</v>
      </c>
      <c r="C51" s="209"/>
      <c r="D51" s="208"/>
    </row>
    <row r="52" spans="1:5" s="198" customFormat="1" ht="11.1" customHeight="1" x14ac:dyDescent="0.25">
      <c r="A52" s="221"/>
      <c r="B52" s="220" t="s">
        <v>266</v>
      </c>
      <c r="C52" s="209"/>
      <c r="D52" s="208"/>
    </row>
    <row r="53" spans="1:5" s="198" customFormat="1" ht="11.1" customHeight="1" x14ac:dyDescent="0.25">
      <c r="A53" s="221"/>
      <c r="B53" s="220" t="s">
        <v>269</v>
      </c>
      <c r="C53" s="209"/>
      <c r="D53" s="208"/>
    </row>
    <row r="54" spans="1:5" s="198" customFormat="1" ht="11.25" customHeight="1" x14ac:dyDescent="0.25">
      <c r="A54" s="221"/>
      <c r="B54" s="223" t="s">
        <v>258</v>
      </c>
      <c r="C54" s="222">
        <f>C55+C58</f>
        <v>65799451.600000001</v>
      </c>
      <c r="D54" s="222">
        <f>D55+D58</f>
        <v>50936107.420000002</v>
      </c>
    </row>
    <row r="55" spans="1:5" s="198" customFormat="1" ht="11.1" customHeight="1" x14ac:dyDescent="0.25">
      <c r="A55" s="221"/>
      <c r="B55" s="220" t="s">
        <v>268</v>
      </c>
      <c r="C55" s="209">
        <v>43622766.340000004</v>
      </c>
      <c r="D55" s="209">
        <v>27377988.580000002</v>
      </c>
    </row>
    <row r="56" spans="1:5" s="198" customFormat="1" ht="11.1" customHeight="1" x14ac:dyDescent="0.25">
      <c r="A56" s="221"/>
      <c r="B56" s="220" t="s">
        <v>267</v>
      </c>
      <c r="C56" s="209">
        <v>0</v>
      </c>
      <c r="D56" s="208"/>
    </row>
    <row r="57" spans="1:5" s="198" customFormat="1" ht="11.1" customHeight="1" x14ac:dyDescent="0.25">
      <c r="A57" s="221"/>
      <c r="B57" s="220" t="s">
        <v>266</v>
      </c>
      <c r="C57" s="209">
        <v>0</v>
      </c>
      <c r="D57" s="208"/>
    </row>
    <row r="58" spans="1:5" s="198" customFormat="1" ht="11.1" customHeight="1" x14ac:dyDescent="0.25">
      <c r="A58" s="221"/>
      <c r="B58" s="220" t="s">
        <v>265</v>
      </c>
      <c r="C58" s="209">
        <v>22176685.259999998</v>
      </c>
      <c r="D58" s="208">
        <v>23558118.84</v>
      </c>
    </row>
    <row r="59" spans="1:5" s="198" customFormat="1" ht="12" customHeight="1" x14ac:dyDescent="0.25">
      <c r="A59" s="210" t="s">
        <v>264</v>
      </c>
      <c r="B59" s="202"/>
      <c r="C59" s="219">
        <f>C49-C54</f>
        <v>-65799451.600000001</v>
      </c>
      <c r="D59" s="218">
        <f>D49-D54</f>
        <v>-50936107.420000002</v>
      </c>
    </row>
    <row r="60" spans="1:5" s="198" customFormat="1" ht="2.25" customHeight="1" x14ac:dyDescent="0.25">
      <c r="A60" s="217"/>
      <c r="B60" s="216"/>
      <c r="C60" s="212"/>
      <c r="D60" s="211"/>
    </row>
    <row r="61" spans="1:5" s="198" customFormat="1" ht="12" customHeight="1" x14ac:dyDescent="0.25">
      <c r="A61" s="210" t="s">
        <v>263</v>
      </c>
      <c r="B61" s="201"/>
      <c r="C61" s="200">
        <f>C59+C46+C35</f>
        <v>-52590311.329999998</v>
      </c>
      <c r="D61" s="215">
        <f>D59+D46+D35</f>
        <v>56326052.600000054</v>
      </c>
    </row>
    <row r="62" spans="1:5" ht="2.25" customHeight="1" x14ac:dyDescent="0.3">
      <c r="A62" s="214"/>
      <c r="B62" s="213"/>
      <c r="C62" s="212"/>
      <c r="D62" s="211"/>
    </row>
    <row r="63" spans="1:5" s="198" customFormat="1" ht="12" customHeight="1" x14ac:dyDescent="0.25">
      <c r="A63" s="210" t="s">
        <v>262</v>
      </c>
      <c r="B63" s="202"/>
      <c r="C63" s="209">
        <v>120812791.59</v>
      </c>
      <c r="D63" s="208">
        <v>77096822.260000005</v>
      </c>
      <c r="E63" s="199" t="str">
        <f>IF(C63-'ETCA-I-01'!C7&gt;0.99,"ERROR!!!, NO COINCIDEN LOS MONTOS CON LO REPORTADO EN EL FORMATO ETCA-I-01 EN EL EJERCICIO 2015","")</f>
        <v/>
      </c>
    </row>
    <row r="64" spans="1:5" s="198" customFormat="1" ht="12" customHeight="1" thickBot="1" x14ac:dyDescent="0.3">
      <c r="A64" s="207" t="s">
        <v>261</v>
      </c>
      <c r="B64" s="206"/>
      <c r="C64" s="205">
        <f>C63+C61</f>
        <v>68222480.260000005</v>
      </c>
      <c r="D64" s="204">
        <f>D63+D61</f>
        <v>133422874.86000006</v>
      </c>
      <c r="E64" s="199" t="str">
        <f>IF(C64-'ETCA-I-01'!B7&gt;0.99,"ERROR!!!, NO COINCIDEN LOS MONTOS CON LO REPORTADO EN EL FORMATO ETCA-I-01","")</f>
        <v/>
      </c>
    </row>
    <row r="65" spans="1:5" s="198" customFormat="1" ht="12" customHeight="1" x14ac:dyDescent="0.25">
      <c r="A65" s="198" t="s">
        <v>180</v>
      </c>
      <c r="E65" s="203"/>
    </row>
    <row r="66" spans="1:5" s="198" customFormat="1" ht="12" customHeight="1" x14ac:dyDescent="0.25">
      <c r="E66" s="203"/>
    </row>
    <row r="67" spans="1:5" s="198" customFormat="1" ht="12" customHeight="1" x14ac:dyDescent="0.25">
      <c r="A67" s="202"/>
      <c r="B67" s="201"/>
      <c r="C67" s="200"/>
      <c r="D67" s="200"/>
      <c r="E67" s="199"/>
    </row>
    <row r="68" spans="1:5" s="198" customFormat="1" ht="12" customHeight="1" x14ac:dyDescent="0.25">
      <c r="A68" s="202"/>
      <c r="B68" s="201"/>
      <c r="C68" s="200"/>
      <c r="D68" s="200"/>
      <c r="E68" s="199"/>
    </row>
    <row r="69" spans="1:5" s="198" customFormat="1" ht="12" customHeight="1" x14ac:dyDescent="0.25">
      <c r="A69" s="202"/>
      <c r="B69" s="201"/>
      <c r="C69" s="200"/>
      <c r="D69" s="200"/>
      <c r="E69" s="199"/>
    </row>
    <row r="70" spans="1:5" ht="12" customHeight="1" x14ac:dyDescent="0.3">
      <c r="A70" s="173" t="s">
        <v>179</v>
      </c>
    </row>
  </sheetData>
  <sheetProtection password="C115" sheet="1" insertHyperlinks="0"/>
  <mergeCells count="6">
    <mergeCell ref="A6:C6"/>
    <mergeCell ref="A1:D1"/>
    <mergeCell ref="A2:D2"/>
    <mergeCell ref="A3:D3"/>
    <mergeCell ref="A4:B4"/>
    <mergeCell ref="A5:B5"/>
  </mergeCells>
  <printOptions horizontalCentered="1"/>
  <pageMargins left="0.39370078740157483" right="0.39370078740157483" top="0.39370078740157483" bottom="0.39370078740157483" header="0.31496062992125984" footer="0.31496062992125984"/>
  <pageSetup scale="9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EC908-584E-45BE-8D83-CFCDE0E41856}">
  <sheetPr>
    <tabColor theme="0" tint="-0.14999847407452621"/>
    <pageSetUpPr fitToPage="1"/>
  </sheetPr>
  <dimension ref="A1:H33"/>
  <sheetViews>
    <sheetView view="pageBreakPreview" zoomScaleNormal="100" zoomScaleSheetLayoutView="100" workbookViewId="0">
      <selection activeCell="T27" sqref="T27"/>
    </sheetView>
  </sheetViews>
  <sheetFormatPr baseColWidth="10" defaultColWidth="11.28515625" defaultRowHeight="16.5" x14ac:dyDescent="0.25"/>
  <cols>
    <col min="1" max="1" width="1.28515625" style="242" customWidth="1"/>
    <col min="2" max="2" width="32.28515625" style="242" customWidth="1"/>
    <col min="3" max="7" width="12.7109375" style="242" customWidth="1"/>
    <col min="8" max="8" width="63.85546875" style="242" customWidth="1"/>
    <col min="9" max="16384" width="11.28515625" style="242"/>
  </cols>
  <sheetData>
    <row r="1" spans="1:8" x14ac:dyDescent="0.25">
      <c r="A1" s="279" t="str">
        <f>'ETCA-I-01'!A1</f>
        <v xml:space="preserve">Comision Estatal del Agua  </v>
      </c>
      <c r="B1" s="279"/>
      <c r="C1" s="279"/>
      <c r="D1" s="279"/>
      <c r="E1" s="279"/>
      <c r="F1" s="279"/>
      <c r="G1" s="279"/>
    </row>
    <row r="2" spans="1:8" s="276" customFormat="1" ht="18" x14ac:dyDescent="0.25">
      <c r="A2" s="279" t="s">
        <v>295</v>
      </c>
      <c r="B2" s="279"/>
      <c r="C2" s="279"/>
      <c r="D2" s="279"/>
      <c r="E2" s="279"/>
      <c r="F2" s="279"/>
      <c r="G2" s="279"/>
      <c r="H2" s="278"/>
    </row>
    <row r="3" spans="1:8" s="276" customFormat="1" x14ac:dyDescent="0.25">
      <c r="A3" s="277" t="str">
        <f>'ETCA-I-03'!A3:D3</f>
        <v>Del 01 de Enero al 30 de Junio de 2020</v>
      </c>
      <c r="B3" s="277"/>
      <c r="C3" s="277"/>
      <c r="D3" s="277"/>
      <c r="E3" s="277"/>
      <c r="F3" s="277"/>
      <c r="G3" s="277"/>
    </row>
    <row r="4" spans="1:8" s="273" customFormat="1" ht="17.25" thickBot="1" x14ac:dyDescent="0.3">
      <c r="A4" s="274"/>
      <c r="B4" s="274"/>
      <c r="C4" s="275" t="s">
        <v>294</v>
      </c>
      <c r="D4" s="275"/>
      <c r="E4" s="274"/>
      <c r="F4" s="133"/>
      <c r="G4" s="274"/>
    </row>
    <row r="5" spans="1:8" s="268" customFormat="1" ht="50.25" thickBot="1" x14ac:dyDescent="0.3">
      <c r="A5" s="272" t="s">
        <v>251</v>
      </c>
      <c r="B5" s="271"/>
      <c r="C5" s="270" t="s">
        <v>293</v>
      </c>
      <c r="D5" s="270" t="s">
        <v>292</v>
      </c>
      <c r="E5" s="270" t="s">
        <v>291</v>
      </c>
      <c r="F5" s="270" t="s">
        <v>290</v>
      </c>
      <c r="G5" s="269" t="s">
        <v>289</v>
      </c>
    </row>
    <row r="6" spans="1:8" ht="20.100000000000001" customHeight="1" x14ac:dyDescent="0.25">
      <c r="A6" s="267"/>
      <c r="B6" s="266"/>
      <c r="C6" s="265"/>
      <c r="D6" s="265"/>
      <c r="E6" s="265"/>
      <c r="F6" s="265"/>
      <c r="G6" s="264"/>
    </row>
    <row r="7" spans="1:8" ht="20.100000000000001" customHeight="1" x14ac:dyDescent="0.25">
      <c r="A7" s="263" t="s">
        <v>59</v>
      </c>
      <c r="B7" s="262"/>
      <c r="C7" s="257">
        <f>C9+C18</f>
        <v>867301628.78000009</v>
      </c>
      <c r="D7" s="257">
        <f>D9+D18</f>
        <v>892541067.37</v>
      </c>
      <c r="E7" s="257">
        <f>E9+E18</f>
        <v>935478480.78999984</v>
      </c>
      <c r="F7" s="257">
        <f>F9+F18</f>
        <v>824364215.36000037</v>
      </c>
      <c r="G7" s="261">
        <f>G9+G18</f>
        <v>-42937413.419999778</v>
      </c>
      <c r="H7" s="64" t="str">
        <f>IF(F7&lt;&gt;'ETCA-I-01'!B31,"ERROR!!!!! EL MONTO NO COINCIDE CON LO REPORTADO EN EL FORMATO ETCA-I-01 EN EL TOTAL ","")</f>
        <v/>
      </c>
    </row>
    <row r="8" spans="1:8" ht="20.100000000000001" customHeight="1" x14ac:dyDescent="0.25">
      <c r="A8" s="259"/>
      <c r="B8" s="258"/>
      <c r="C8" s="252"/>
      <c r="D8" s="252"/>
      <c r="E8" s="252"/>
      <c r="F8" s="252"/>
      <c r="G8" s="260"/>
    </row>
    <row r="9" spans="1:8" ht="20.100000000000001" customHeight="1" x14ac:dyDescent="0.25">
      <c r="A9" s="259"/>
      <c r="B9" s="258" t="s">
        <v>57</v>
      </c>
      <c r="C9" s="257">
        <f>SUM(C10:C16)</f>
        <v>341155291.67000008</v>
      </c>
      <c r="D9" s="257">
        <f>SUM(D10:D16)</f>
        <v>882332088.41999996</v>
      </c>
      <c r="E9" s="257">
        <f>SUM(E10:E16)</f>
        <v>932166024.50999987</v>
      </c>
      <c r="F9" s="256">
        <f>C9+D9-E9</f>
        <v>291321355.58000028</v>
      </c>
      <c r="G9" s="255">
        <f>F9-C9</f>
        <v>-49833936.089999795</v>
      </c>
      <c r="H9" s="64" t="str">
        <f>IF(F9&lt;&gt;'ETCA-I-01'!B16,"ERROR!!!!! EL MONTO NO COINCIDE CON LO REPORTADO EN EL FORMATO ETCA-I-01 EN EL TOTAL","")</f>
        <v/>
      </c>
    </row>
    <row r="10" spans="1:8" ht="20.100000000000001" customHeight="1" x14ac:dyDescent="0.25">
      <c r="A10" s="254"/>
      <c r="B10" s="253" t="s">
        <v>55</v>
      </c>
      <c r="C10" s="252">
        <v>120812791.59</v>
      </c>
      <c r="D10" s="252">
        <v>659034162.28999996</v>
      </c>
      <c r="E10" s="252">
        <v>711624473.61999989</v>
      </c>
      <c r="F10" s="251">
        <f>C10+D10-E10</f>
        <v>68222480.26000011</v>
      </c>
      <c r="G10" s="250">
        <f>F10-C10</f>
        <v>-52590311.329999894</v>
      </c>
    </row>
    <row r="11" spans="1:8" ht="20.100000000000001" customHeight="1" x14ac:dyDescent="0.25">
      <c r="A11" s="254"/>
      <c r="B11" s="253" t="s">
        <v>53</v>
      </c>
      <c r="C11" s="252">
        <v>631810278.00999999</v>
      </c>
      <c r="D11" s="252">
        <v>213015917.59</v>
      </c>
      <c r="E11" s="252">
        <v>232393622.49000001</v>
      </c>
      <c r="F11" s="251">
        <f>C11+D11-E11</f>
        <v>612432573.11000001</v>
      </c>
      <c r="G11" s="250">
        <f>F11-C11</f>
        <v>-19377704.899999976</v>
      </c>
    </row>
    <row r="12" spans="1:8" ht="20.100000000000001" customHeight="1" x14ac:dyDescent="0.25">
      <c r="A12" s="254"/>
      <c r="B12" s="253" t="s">
        <v>51</v>
      </c>
      <c r="C12" s="252">
        <v>4809542.45</v>
      </c>
      <c r="D12" s="252">
        <v>8447460.4100000001</v>
      </c>
      <c r="E12" s="252">
        <v>1595609.1</v>
      </c>
      <c r="F12" s="251">
        <f>C12+D12-E12</f>
        <v>11661393.76</v>
      </c>
      <c r="G12" s="250">
        <f>F12-C12</f>
        <v>6851851.3099999996</v>
      </c>
    </row>
    <row r="13" spans="1:8" ht="20.100000000000001" customHeight="1" x14ac:dyDescent="0.25">
      <c r="A13" s="254"/>
      <c r="B13" s="253" t="s">
        <v>49</v>
      </c>
      <c r="C13" s="252">
        <v>0</v>
      </c>
      <c r="D13" s="252">
        <v>0</v>
      </c>
      <c r="E13" s="252">
        <v>0</v>
      </c>
      <c r="F13" s="251">
        <f>C13+D13-E13</f>
        <v>0</v>
      </c>
      <c r="G13" s="250">
        <f>F13-C13</f>
        <v>0</v>
      </c>
    </row>
    <row r="14" spans="1:8" ht="20.100000000000001" customHeight="1" x14ac:dyDescent="0.25">
      <c r="A14" s="254"/>
      <c r="B14" s="253" t="s">
        <v>47</v>
      </c>
      <c r="C14" s="252">
        <v>5413324.3899999997</v>
      </c>
      <c r="D14" s="252">
        <v>1826689.52</v>
      </c>
      <c r="E14" s="252">
        <v>1151903.01</v>
      </c>
      <c r="F14" s="251">
        <f>C14+D14-E14</f>
        <v>6088110.9000000004</v>
      </c>
      <c r="G14" s="250">
        <f>F14-C14</f>
        <v>674786.51000000071</v>
      </c>
    </row>
    <row r="15" spans="1:8" ht="25.5" x14ac:dyDescent="0.25">
      <c r="A15" s="254"/>
      <c r="B15" s="253" t="s">
        <v>45</v>
      </c>
      <c r="C15" s="252">
        <v>-421690644.76999998</v>
      </c>
      <c r="D15" s="252">
        <v>7858.61</v>
      </c>
      <c r="E15" s="252">
        <v>-14599583.710000001</v>
      </c>
      <c r="F15" s="251">
        <f>C15+D15-E15</f>
        <v>-407083202.44999999</v>
      </c>
      <c r="G15" s="250">
        <f>F15-C15</f>
        <v>14607442.319999993</v>
      </c>
    </row>
    <row r="16" spans="1:8" ht="20.100000000000001" customHeight="1" x14ac:dyDescent="0.25">
      <c r="A16" s="254"/>
      <c r="B16" s="253" t="s">
        <v>43</v>
      </c>
      <c r="C16" s="252"/>
      <c r="D16" s="252"/>
      <c r="E16" s="252"/>
      <c r="F16" s="251">
        <f>C16+D16-E16</f>
        <v>0</v>
      </c>
      <c r="G16" s="250">
        <f>F16-C16</f>
        <v>0</v>
      </c>
    </row>
    <row r="17" spans="1:8" ht="20.100000000000001" customHeight="1" x14ac:dyDescent="0.25">
      <c r="A17" s="259"/>
      <c r="B17" s="258"/>
      <c r="C17" s="252"/>
      <c r="D17" s="252"/>
      <c r="E17" s="252"/>
      <c r="F17" s="252"/>
      <c r="G17" s="260"/>
    </row>
    <row r="18" spans="1:8" ht="20.100000000000001" customHeight="1" x14ac:dyDescent="0.25">
      <c r="A18" s="259"/>
      <c r="B18" s="258" t="s">
        <v>38</v>
      </c>
      <c r="C18" s="257">
        <f>SUM(C19:C27)</f>
        <v>526146337.11000001</v>
      </c>
      <c r="D18" s="257">
        <f>SUM(D19:D27)</f>
        <v>10208978.950000001</v>
      </c>
      <c r="E18" s="257">
        <f>SUM(E19:E27)</f>
        <v>3312456.2800000003</v>
      </c>
      <c r="F18" s="256">
        <f>C18+D18-E18</f>
        <v>533042859.78000003</v>
      </c>
      <c r="G18" s="255">
        <f>F18-C18</f>
        <v>6896522.6700000167</v>
      </c>
      <c r="H18" s="64" t="str">
        <f>IF(F18&lt;&gt;'ETCA-I-01'!B29,"ERROR!!!!! EL MONTO NO COINCIDE CON LO REPORTADO EN EL FORMATO ETCA-I-01 EN EL TOTAL","")</f>
        <v/>
      </c>
    </row>
    <row r="19" spans="1:8" ht="20.100000000000001" customHeight="1" x14ac:dyDescent="0.25">
      <c r="A19" s="254"/>
      <c r="B19" s="253" t="s">
        <v>36</v>
      </c>
      <c r="C19" s="252"/>
      <c r="D19" s="252"/>
      <c r="E19" s="252"/>
      <c r="F19" s="251">
        <f>C19+D19-E19</f>
        <v>0</v>
      </c>
      <c r="G19" s="250">
        <f>F19-C19</f>
        <v>0</v>
      </c>
    </row>
    <row r="20" spans="1:8" ht="25.5" x14ac:dyDescent="0.25">
      <c r="A20" s="254"/>
      <c r="B20" s="253" t="s">
        <v>34</v>
      </c>
      <c r="C20" s="252"/>
      <c r="D20" s="252"/>
      <c r="E20" s="252"/>
      <c r="F20" s="251">
        <f>C20+D20-E20</f>
        <v>0</v>
      </c>
      <c r="G20" s="250">
        <f>F20-C20</f>
        <v>0</v>
      </c>
    </row>
    <row r="21" spans="1:8" ht="25.5" x14ac:dyDescent="0.25">
      <c r="A21" s="254"/>
      <c r="B21" s="253" t="s">
        <v>32</v>
      </c>
      <c r="C21" s="252">
        <v>548138751.47000003</v>
      </c>
      <c r="D21" s="252">
        <v>9689038.0500000007</v>
      </c>
      <c r="E21" s="252">
        <v>0</v>
      </c>
      <c r="F21" s="251">
        <f>C21+D21-E21</f>
        <v>557827789.51999998</v>
      </c>
      <c r="G21" s="250">
        <f>F21-C21</f>
        <v>9689038.0499999523</v>
      </c>
    </row>
    <row r="22" spans="1:8" ht="20.100000000000001" customHeight="1" x14ac:dyDescent="0.25">
      <c r="A22" s="254"/>
      <c r="B22" s="253" t="s">
        <v>30</v>
      </c>
      <c r="C22" s="252">
        <v>74864253.159999996</v>
      </c>
      <c r="D22" s="252">
        <v>0</v>
      </c>
      <c r="E22" s="252">
        <v>0</v>
      </c>
      <c r="F22" s="251">
        <f>C22+D22-E22</f>
        <v>74864253.159999996</v>
      </c>
      <c r="G22" s="250">
        <f>F22-C22</f>
        <v>0</v>
      </c>
    </row>
    <row r="23" spans="1:8" ht="20.100000000000001" customHeight="1" x14ac:dyDescent="0.25">
      <c r="A23" s="254"/>
      <c r="B23" s="253" t="s">
        <v>28</v>
      </c>
      <c r="C23" s="252">
        <v>4350428.22</v>
      </c>
      <c r="D23" s="252">
        <v>514864.79999999993</v>
      </c>
      <c r="E23" s="252">
        <v>844738.54</v>
      </c>
      <c r="F23" s="251">
        <f>C23+D23-E23</f>
        <v>4020554.4799999995</v>
      </c>
      <c r="G23" s="250">
        <f>F23-C23</f>
        <v>-329873.74000000022</v>
      </c>
    </row>
    <row r="24" spans="1:8" ht="25.5" x14ac:dyDescent="0.25">
      <c r="A24" s="254"/>
      <c r="B24" s="253" t="s">
        <v>26</v>
      </c>
      <c r="C24" s="252">
        <v>-104988821.63</v>
      </c>
      <c r="D24" s="252">
        <v>0</v>
      </c>
      <c r="E24" s="252">
        <v>0</v>
      </c>
      <c r="F24" s="251">
        <f>C24+D24-E24</f>
        <v>-104988821.63</v>
      </c>
      <c r="G24" s="250">
        <f>F24-C24</f>
        <v>0</v>
      </c>
    </row>
    <row r="25" spans="1:8" ht="20.100000000000001" customHeight="1" x14ac:dyDescent="0.25">
      <c r="A25" s="254"/>
      <c r="B25" s="253" t="s">
        <v>24</v>
      </c>
      <c r="C25" s="252">
        <v>3781725.89</v>
      </c>
      <c r="D25" s="252">
        <v>0</v>
      </c>
      <c r="E25" s="252">
        <v>2467717.7400000002</v>
      </c>
      <c r="F25" s="251">
        <f>C25+D25-E25</f>
        <v>1314008.1499999999</v>
      </c>
      <c r="G25" s="250">
        <f>F25-C25</f>
        <v>-2467717.7400000002</v>
      </c>
    </row>
    <row r="26" spans="1:8" ht="25.5" x14ac:dyDescent="0.25">
      <c r="A26" s="254"/>
      <c r="B26" s="253" t="s">
        <v>23</v>
      </c>
      <c r="C26" s="252"/>
      <c r="D26" s="252">
        <v>5076.1000000000004</v>
      </c>
      <c r="E26" s="252">
        <v>0</v>
      </c>
      <c r="F26" s="251">
        <f>C26+D26-E26</f>
        <v>5076.1000000000004</v>
      </c>
      <c r="G26" s="250">
        <f>F26-C26</f>
        <v>5076.1000000000004</v>
      </c>
    </row>
    <row r="27" spans="1:8" ht="20.100000000000001" customHeight="1" x14ac:dyDescent="0.25">
      <c r="A27" s="254"/>
      <c r="B27" s="253" t="s">
        <v>22</v>
      </c>
      <c r="C27" s="252"/>
      <c r="D27" s="252"/>
      <c r="E27" s="252"/>
      <c r="F27" s="251">
        <f>C27+D27-E27</f>
        <v>0</v>
      </c>
      <c r="G27" s="250">
        <f>F27-C27</f>
        <v>0</v>
      </c>
    </row>
    <row r="28" spans="1:8" ht="20.100000000000001" customHeight="1" thickBot="1" x14ac:dyDescent="0.3">
      <c r="A28" s="249"/>
      <c r="B28" s="248"/>
      <c r="C28" s="247"/>
      <c r="D28" s="247"/>
      <c r="E28" s="247"/>
      <c r="F28" s="247"/>
      <c r="G28" s="246"/>
    </row>
    <row r="29" spans="1:8" ht="20.100000000000001" customHeight="1" x14ac:dyDescent="0.25">
      <c r="A29" s="245" t="s">
        <v>180</v>
      </c>
      <c r="C29" s="243"/>
      <c r="D29" s="243"/>
      <c r="E29" s="243"/>
      <c r="F29" s="243"/>
      <c r="G29" s="243"/>
    </row>
    <row r="30" spans="1:8" ht="20.100000000000001" customHeight="1" x14ac:dyDescent="0.25">
      <c r="A30" s="244"/>
      <c r="B30" s="244"/>
      <c r="C30" s="243"/>
      <c r="D30" s="243"/>
      <c r="E30" s="243"/>
      <c r="F30" s="243"/>
      <c r="G30" s="243"/>
    </row>
    <row r="31" spans="1:8" ht="20.100000000000001" customHeight="1" x14ac:dyDescent="0.25">
      <c r="A31" s="244"/>
      <c r="B31" s="244" t="s">
        <v>179</v>
      </c>
      <c r="C31" s="243"/>
      <c r="D31" s="243" t="s">
        <v>179</v>
      </c>
      <c r="E31" s="243"/>
      <c r="F31" s="243"/>
      <c r="G31" s="243"/>
    </row>
    <row r="32" spans="1:8" ht="20.100000000000001" customHeight="1" x14ac:dyDescent="0.25">
      <c r="A32" s="244"/>
      <c r="B32" s="244"/>
      <c r="C32" s="243"/>
      <c r="D32" s="243"/>
      <c r="E32" s="243"/>
      <c r="F32" s="243"/>
      <c r="G32" s="243"/>
    </row>
    <row r="33" spans="1:1" x14ac:dyDescent="0.25">
      <c r="A33" s="242" t="s">
        <v>179</v>
      </c>
    </row>
  </sheetData>
  <sheetProtection password="C115" sheet="1" formatColumns="0" formatRows="0" insertHyperlinks="0"/>
  <mergeCells count="5">
    <mergeCell ref="A5:B5"/>
    <mergeCell ref="A1:G1"/>
    <mergeCell ref="A2:G2"/>
    <mergeCell ref="A3:G3"/>
    <mergeCell ref="C4:D4"/>
  </mergeCells>
  <printOptions horizontalCentered="1"/>
  <pageMargins left="0.39370078740157483" right="0.39370078740157483" top="0.74803149606299213" bottom="0.74803149606299213" header="0.31496062992125984" footer="0.31496062992125984"/>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A3AE-D359-4CB8-AA9E-A09FBE1B7D8C}">
  <sheetPr>
    <tabColor theme="0" tint="-0.14999847407452621"/>
  </sheetPr>
  <dimension ref="A1:G47"/>
  <sheetViews>
    <sheetView view="pageBreakPreview" topLeftCell="A22" zoomScale="90" zoomScaleNormal="100" zoomScaleSheetLayoutView="90" workbookViewId="0">
      <selection activeCell="T27" sqref="T27"/>
    </sheetView>
  </sheetViews>
  <sheetFormatPr baseColWidth="10" defaultColWidth="11.28515625" defaultRowHeight="16.5" x14ac:dyDescent="0.3"/>
  <cols>
    <col min="1" max="1" width="2.140625" style="1" customWidth="1"/>
    <col min="2" max="2" width="28.28515625" style="1" customWidth="1"/>
    <col min="3" max="6" width="16.7109375" style="1" customWidth="1"/>
    <col min="7" max="7" width="79" style="1" customWidth="1"/>
    <col min="8" max="16384" width="11.28515625" style="1"/>
  </cols>
  <sheetData>
    <row r="1" spans="1:7" s="242" customFormat="1" ht="18" x14ac:dyDescent="0.25">
      <c r="A1" s="279" t="str">
        <f>'ETCA-I-01'!A1</f>
        <v xml:space="preserve">Comision Estatal del Agua  </v>
      </c>
      <c r="B1" s="279"/>
      <c r="C1" s="279"/>
      <c r="D1" s="279"/>
      <c r="E1" s="279"/>
      <c r="F1" s="279"/>
      <c r="G1" s="278"/>
    </row>
    <row r="2" spans="1:7" s="276" customFormat="1" ht="15.75" x14ac:dyDescent="0.25">
      <c r="A2" s="279" t="s">
        <v>320</v>
      </c>
      <c r="B2" s="279"/>
      <c r="C2" s="279"/>
      <c r="D2" s="279"/>
      <c r="E2" s="279"/>
      <c r="F2" s="279"/>
    </row>
    <row r="3" spans="1:7" s="276" customFormat="1" x14ac:dyDescent="0.25">
      <c r="A3" s="277" t="str">
        <f>'ETCA-I-03'!A3:D3</f>
        <v>Del 01 de Enero al 30 de Junio de 2020</v>
      </c>
      <c r="B3" s="277"/>
      <c r="C3" s="277"/>
      <c r="D3" s="277"/>
      <c r="E3" s="277"/>
      <c r="F3" s="277"/>
    </row>
    <row r="4" spans="1:7" s="273" customFormat="1" ht="17.25" thickBot="1" x14ac:dyDescent="0.3">
      <c r="A4" s="274"/>
      <c r="B4" s="274"/>
      <c r="C4" s="275" t="s">
        <v>319</v>
      </c>
      <c r="D4" s="275"/>
      <c r="E4" s="133"/>
      <c r="F4" s="274"/>
    </row>
    <row r="5" spans="1:7" s="316" customFormat="1" ht="37.5" customHeight="1" thickBot="1" x14ac:dyDescent="0.35">
      <c r="A5" s="320" t="s">
        <v>318</v>
      </c>
      <c r="B5" s="319"/>
      <c r="C5" s="318" t="s">
        <v>317</v>
      </c>
      <c r="D5" s="318" t="s">
        <v>316</v>
      </c>
      <c r="E5" s="318" t="s">
        <v>315</v>
      </c>
      <c r="F5" s="317" t="s">
        <v>314</v>
      </c>
    </row>
    <row r="6" spans="1:7" x14ac:dyDescent="0.3">
      <c r="A6" s="315"/>
      <c r="B6" s="314"/>
      <c r="C6" s="313"/>
      <c r="D6" s="313"/>
      <c r="E6" s="312"/>
      <c r="F6" s="311"/>
    </row>
    <row r="7" spans="1:7" x14ac:dyDescent="0.3">
      <c r="A7" s="310" t="s">
        <v>313</v>
      </c>
      <c r="B7" s="309"/>
      <c r="C7" s="288"/>
      <c r="D7" s="288"/>
      <c r="E7" s="288"/>
      <c r="F7" s="304"/>
    </row>
    <row r="8" spans="1:7" x14ac:dyDescent="0.3">
      <c r="A8" s="306" t="s">
        <v>312</v>
      </c>
      <c r="B8" s="305"/>
      <c r="C8" s="288"/>
      <c r="D8" s="288"/>
      <c r="E8" s="288"/>
      <c r="F8" s="304"/>
    </row>
    <row r="9" spans="1:7" x14ac:dyDescent="0.3">
      <c r="A9" s="303" t="s">
        <v>309</v>
      </c>
      <c r="B9" s="302"/>
      <c r="C9" s="295"/>
      <c r="D9" s="295"/>
      <c r="E9" s="301">
        <f>SUM(E10:E12)</f>
        <v>8910623.9000000004</v>
      </c>
      <c r="F9" s="300">
        <f>SUM(F10:F12)</f>
        <v>9916924.5800000001</v>
      </c>
    </row>
    <row r="10" spans="1:7" x14ac:dyDescent="0.3">
      <c r="A10" s="290"/>
      <c r="B10" s="296" t="s">
        <v>308</v>
      </c>
      <c r="C10" s="295" t="s">
        <v>307</v>
      </c>
      <c r="D10" s="295" t="s">
        <v>306</v>
      </c>
      <c r="E10" s="295">
        <v>8910623.9000000004</v>
      </c>
      <c r="F10" s="299">
        <v>9916924.5800000001</v>
      </c>
    </row>
    <row r="11" spans="1:7" x14ac:dyDescent="0.3">
      <c r="A11" s="294"/>
      <c r="B11" s="296" t="s">
        <v>302</v>
      </c>
      <c r="C11" s="292"/>
      <c r="D11" s="292"/>
      <c r="E11" s="292"/>
      <c r="F11" s="291"/>
    </row>
    <row r="12" spans="1:7" x14ac:dyDescent="0.3">
      <c r="A12" s="294"/>
      <c r="B12" s="296" t="s">
        <v>301</v>
      </c>
      <c r="C12" s="292"/>
      <c r="D12" s="292"/>
      <c r="E12" s="292"/>
      <c r="F12" s="291"/>
    </row>
    <row r="13" spans="1:7" x14ac:dyDescent="0.3">
      <c r="A13" s="294"/>
      <c r="B13" s="293"/>
      <c r="C13" s="292"/>
      <c r="D13" s="292"/>
      <c r="E13" s="292"/>
      <c r="F13" s="291"/>
    </row>
    <row r="14" spans="1:7" x14ac:dyDescent="0.3">
      <c r="A14" s="303" t="s">
        <v>305</v>
      </c>
      <c r="B14" s="302"/>
      <c r="C14" s="295"/>
      <c r="D14" s="295"/>
      <c r="E14" s="301">
        <f>SUM(E15:E18)</f>
        <v>0</v>
      </c>
      <c r="F14" s="300">
        <f>SUM(F15:F18)</f>
        <v>0</v>
      </c>
    </row>
    <row r="15" spans="1:7" x14ac:dyDescent="0.3">
      <c r="A15" s="294"/>
      <c r="B15" s="296" t="s">
        <v>304</v>
      </c>
      <c r="C15" s="292"/>
      <c r="D15" s="292"/>
      <c r="E15" s="292"/>
      <c r="F15" s="291"/>
    </row>
    <row r="16" spans="1:7" x14ac:dyDescent="0.3">
      <c r="A16" s="290"/>
      <c r="B16" s="296" t="s">
        <v>303</v>
      </c>
      <c r="C16" s="292"/>
      <c r="D16" s="292"/>
      <c r="E16" s="292"/>
      <c r="F16" s="291"/>
    </row>
    <row r="17" spans="1:7" x14ac:dyDescent="0.3">
      <c r="A17" s="290"/>
      <c r="B17" s="296" t="s">
        <v>302</v>
      </c>
      <c r="C17" s="295"/>
      <c r="D17" s="295"/>
      <c r="E17" s="295"/>
      <c r="F17" s="299"/>
    </row>
    <row r="18" spans="1:7" x14ac:dyDescent="0.3">
      <c r="A18" s="294"/>
      <c r="B18" s="296" t="s">
        <v>301</v>
      </c>
      <c r="C18" s="292"/>
      <c r="D18" s="292"/>
      <c r="E18" s="292"/>
      <c r="F18" s="291"/>
    </row>
    <row r="19" spans="1:7" x14ac:dyDescent="0.3">
      <c r="A19" s="290"/>
      <c r="B19" s="289"/>
      <c r="C19" s="295"/>
      <c r="D19" s="295"/>
      <c r="E19" s="295"/>
      <c r="F19" s="299"/>
    </row>
    <row r="20" spans="1:7" x14ac:dyDescent="0.3">
      <c r="A20" s="298"/>
      <c r="B20" s="297" t="s">
        <v>311</v>
      </c>
      <c r="C20" s="288"/>
      <c r="D20" s="288"/>
      <c r="E20" s="287">
        <f>E9+E14</f>
        <v>8910623.9000000004</v>
      </c>
      <c r="F20" s="286">
        <f>F9+F14</f>
        <v>9916924.5800000001</v>
      </c>
      <c r="G20" s="285"/>
    </row>
    <row r="21" spans="1:7" x14ac:dyDescent="0.3">
      <c r="A21" s="298"/>
      <c r="B21" s="297"/>
      <c r="C21" s="308"/>
      <c r="D21" s="308"/>
      <c r="E21" s="308"/>
      <c r="F21" s="307"/>
    </row>
    <row r="22" spans="1:7" x14ac:dyDescent="0.3">
      <c r="A22" s="306" t="s">
        <v>310</v>
      </c>
      <c r="B22" s="305"/>
      <c r="C22" s="288"/>
      <c r="D22" s="288"/>
      <c r="E22" s="288"/>
      <c r="F22" s="304"/>
    </row>
    <row r="23" spans="1:7" x14ac:dyDescent="0.3">
      <c r="A23" s="303" t="s">
        <v>309</v>
      </c>
      <c r="B23" s="302"/>
      <c r="C23" s="295"/>
      <c r="D23" s="295"/>
      <c r="E23" s="301">
        <f>SUM(E24:E26)</f>
        <v>305106808.81999999</v>
      </c>
      <c r="F23" s="300">
        <f>SUM(F24:F26)</f>
        <v>294287448.31999999</v>
      </c>
    </row>
    <row r="24" spans="1:7" x14ac:dyDescent="0.3">
      <c r="A24" s="290"/>
      <c r="B24" s="296" t="s">
        <v>308</v>
      </c>
      <c r="C24" s="295" t="s">
        <v>307</v>
      </c>
      <c r="D24" s="295" t="s">
        <v>306</v>
      </c>
      <c r="E24" s="295">
        <v>305106808.81999999</v>
      </c>
      <c r="F24" s="299">
        <v>294287448.31999999</v>
      </c>
    </row>
    <row r="25" spans="1:7" x14ac:dyDescent="0.3">
      <c r="A25" s="294"/>
      <c r="B25" s="296" t="s">
        <v>302</v>
      </c>
      <c r="C25" s="292"/>
      <c r="D25" s="292"/>
      <c r="E25" s="292"/>
      <c r="F25" s="291"/>
    </row>
    <row r="26" spans="1:7" x14ac:dyDescent="0.3">
      <c r="A26" s="294"/>
      <c r="B26" s="296" t="s">
        <v>301</v>
      </c>
      <c r="C26" s="292"/>
      <c r="D26" s="292"/>
      <c r="E26" s="292"/>
      <c r="F26" s="291"/>
    </row>
    <row r="27" spans="1:7" x14ac:dyDescent="0.3">
      <c r="A27" s="294"/>
      <c r="B27" s="293"/>
      <c r="C27" s="292"/>
      <c r="D27" s="292"/>
      <c r="E27" s="292"/>
      <c r="F27" s="291"/>
    </row>
    <row r="28" spans="1:7" x14ac:dyDescent="0.3">
      <c r="A28" s="303" t="s">
        <v>305</v>
      </c>
      <c r="B28" s="302"/>
      <c r="C28" s="295"/>
      <c r="D28" s="295"/>
      <c r="E28" s="301">
        <f>SUM(E29:E32)</f>
        <v>0</v>
      </c>
      <c r="F28" s="300">
        <f>SUM(F29:F32)</f>
        <v>0</v>
      </c>
    </row>
    <row r="29" spans="1:7" x14ac:dyDescent="0.3">
      <c r="A29" s="294"/>
      <c r="B29" s="296" t="s">
        <v>304</v>
      </c>
      <c r="C29" s="292"/>
      <c r="D29" s="292"/>
      <c r="E29" s="292"/>
      <c r="F29" s="291"/>
    </row>
    <row r="30" spans="1:7" x14ac:dyDescent="0.3">
      <c r="A30" s="290"/>
      <c r="B30" s="296" t="s">
        <v>303</v>
      </c>
      <c r="C30" s="292"/>
      <c r="D30" s="292"/>
      <c r="E30" s="292"/>
      <c r="F30" s="291"/>
    </row>
    <row r="31" spans="1:7" x14ac:dyDescent="0.3">
      <c r="A31" s="290"/>
      <c r="B31" s="296" t="s">
        <v>302</v>
      </c>
      <c r="C31" s="295"/>
      <c r="D31" s="295"/>
      <c r="E31" s="295"/>
      <c r="F31" s="299"/>
    </row>
    <row r="32" spans="1:7" x14ac:dyDescent="0.3">
      <c r="A32" s="294"/>
      <c r="B32" s="296" t="s">
        <v>301</v>
      </c>
      <c r="C32" s="292"/>
      <c r="D32" s="292"/>
      <c r="E32" s="292"/>
      <c r="F32" s="291"/>
    </row>
    <row r="33" spans="1:7" x14ac:dyDescent="0.3">
      <c r="A33" s="290"/>
      <c r="B33" s="289"/>
      <c r="C33" s="295"/>
      <c r="D33" s="295"/>
      <c r="E33" s="295"/>
      <c r="F33" s="299"/>
    </row>
    <row r="34" spans="1:7" x14ac:dyDescent="0.3">
      <c r="A34" s="298"/>
      <c r="B34" s="297" t="s">
        <v>300</v>
      </c>
      <c r="C34" s="288"/>
      <c r="D34" s="288"/>
      <c r="E34" s="287">
        <f>E23+E28</f>
        <v>305106808.81999999</v>
      </c>
      <c r="F34" s="286">
        <f>F23+F28</f>
        <v>294287448.31999999</v>
      </c>
      <c r="G34" s="285"/>
    </row>
    <row r="35" spans="1:7" x14ac:dyDescent="0.3">
      <c r="A35" s="294"/>
      <c r="B35" s="293"/>
      <c r="C35" s="292"/>
      <c r="D35" s="292"/>
      <c r="E35" s="292"/>
      <c r="F35" s="291"/>
    </row>
    <row r="36" spans="1:7" x14ac:dyDescent="0.3">
      <c r="A36" s="294"/>
      <c r="B36" s="296" t="s">
        <v>299</v>
      </c>
      <c r="C36" s="295" t="s">
        <v>298</v>
      </c>
      <c r="D36" s="295" t="s">
        <v>297</v>
      </c>
      <c r="E36" s="292">
        <v>403837776.13</v>
      </c>
      <c r="F36" s="291">
        <v>332098742.48000002</v>
      </c>
    </row>
    <row r="37" spans="1:7" x14ac:dyDescent="0.3">
      <c r="A37" s="294"/>
      <c r="B37" s="293"/>
      <c r="C37" s="292"/>
      <c r="D37" s="292"/>
      <c r="E37" s="292"/>
      <c r="F37" s="291"/>
    </row>
    <row r="38" spans="1:7" x14ac:dyDescent="0.3">
      <c r="A38" s="290"/>
      <c r="B38" s="289" t="s">
        <v>296</v>
      </c>
      <c r="C38" s="288"/>
      <c r="D38" s="288"/>
      <c r="E38" s="287">
        <f>E36+E34+E20</f>
        <v>717855208.85000002</v>
      </c>
      <c r="F38" s="286">
        <f>F36+F34+F20</f>
        <v>636303115.38</v>
      </c>
      <c r="G38" s="285" t="str">
        <f>IF((F38-'ETCA-I-01'!F31)&gt;0.9,"ERROR!!!!!, NO COINCIDE CON LO REPORTADO EN EL ETCA-I-01 EN EL MISMO RUBRO","")</f>
        <v/>
      </c>
    </row>
    <row r="39" spans="1:7" ht="5.25" customHeight="1" thickBot="1" x14ac:dyDescent="0.35">
      <c r="A39" s="284"/>
      <c r="B39" s="283"/>
      <c r="C39" s="282"/>
      <c r="D39" s="282"/>
      <c r="E39" s="282"/>
      <c r="F39" s="281"/>
    </row>
    <row r="40" spans="1:7" ht="11.1" customHeight="1" x14ac:dyDescent="0.3">
      <c r="A40" s="173" t="s">
        <v>180</v>
      </c>
      <c r="F40" s="280"/>
    </row>
    <row r="41" spans="1:7" ht="11.1" customHeight="1" x14ac:dyDescent="0.3">
      <c r="A41" s="173"/>
      <c r="F41" s="280"/>
    </row>
    <row r="42" spans="1:7" ht="11.1" customHeight="1" x14ac:dyDescent="0.3">
      <c r="A42" s="173"/>
      <c r="F42" s="280"/>
    </row>
    <row r="43" spans="1:7" ht="11.1" customHeight="1" x14ac:dyDescent="0.3">
      <c r="A43" s="280"/>
      <c r="B43" s="280"/>
      <c r="C43" s="280"/>
      <c r="D43" s="280"/>
      <c r="E43" s="280"/>
      <c r="F43" s="280"/>
    </row>
    <row r="44" spans="1:7" ht="11.1" customHeight="1" x14ac:dyDescent="0.3">
      <c r="A44" s="280"/>
      <c r="B44" s="280"/>
      <c r="C44" s="280"/>
      <c r="D44" s="280"/>
      <c r="E44" s="280"/>
      <c r="F44" s="280"/>
    </row>
    <row r="45" spans="1:7" ht="11.1" customHeight="1" x14ac:dyDescent="0.3">
      <c r="A45" s="280"/>
      <c r="B45" s="280" t="s">
        <v>179</v>
      </c>
      <c r="C45" s="280"/>
      <c r="D45" s="280"/>
      <c r="E45" s="280"/>
      <c r="F45" s="280"/>
    </row>
    <row r="46" spans="1:7" ht="11.1" customHeight="1" x14ac:dyDescent="0.3">
      <c r="A46" s="280"/>
      <c r="B46" s="280"/>
      <c r="C46" s="280"/>
      <c r="D46" s="280"/>
      <c r="E46" s="280"/>
      <c r="F46" s="280"/>
    </row>
    <row r="47" spans="1:7" x14ac:dyDescent="0.3">
      <c r="A47" s="5" t="s">
        <v>179</v>
      </c>
      <c r="B47" s="5"/>
      <c r="C47" s="5"/>
      <c r="D47" s="5"/>
      <c r="E47" s="5"/>
      <c r="F47" s="5"/>
    </row>
  </sheetData>
  <sheetProtection password="C195" sheet="1" formatColumns="0" formatRows="0"/>
  <mergeCells count="14">
    <mergeCell ref="A28:B28"/>
    <mergeCell ref="A39:B39"/>
    <mergeCell ref="A6:B6"/>
    <mergeCell ref="A7:B7"/>
    <mergeCell ref="A8:B8"/>
    <mergeCell ref="A9:B9"/>
    <mergeCell ref="A14:B14"/>
    <mergeCell ref="A22:B22"/>
    <mergeCell ref="A5:B5"/>
    <mergeCell ref="A1:F1"/>
    <mergeCell ref="A2:F2"/>
    <mergeCell ref="A3:F3"/>
    <mergeCell ref="C4:D4"/>
    <mergeCell ref="A23:B23"/>
  </mergeCells>
  <pageMargins left="0.70866141732283472" right="0.70866141732283472" top="0.74803149606299213" bottom="0.74803149606299213" header="0.31496062992125984" footer="0.31496062992125984"/>
  <pageSetup scale="92" orientation="portrait" horizontalDpi="1200" verticalDpi="1200" r:id="rId1"/>
  <colBreaks count="1" manualBreakCount="1">
    <brk id="6" max="48"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139D4-EC0A-436D-86A9-FCF242E9628A}">
  <sheetPr>
    <tabColor theme="0" tint="-0.14999847407452621"/>
  </sheetPr>
  <dimension ref="A1:J38"/>
  <sheetViews>
    <sheetView view="pageBreakPreview" topLeftCell="A25" zoomScaleNormal="100" zoomScaleSheetLayoutView="100" workbookViewId="0">
      <selection activeCell="T27" sqref="T27"/>
    </sheetView>
  </sheetViews>
  <sheetFormatPr baseColWidth="10" defaultColWidth="11.42578125" defaultRowHeight="15" x14ac:dyDescent="0.25"/>
  <cols>
    <col min="1" max="1" width="4.7109375" customWidth="1"/>
    <col min="2" max="2" width="30.28515625" customWidth="1"/>
    <col min="3" max="3" width="14.28515625" customWidth="1"/>
    <col min="4" max="4" width="13.7109375" customWidth="1"/>
    <col min="5" max="5" width="13.85546875" customWidth="1"/>
    <col min="6" max="6" width="13.42578125" customWidth="1"/>
    <col min="7" max="7" width="15.140625" customWidth="1"/>
    <col min="8" max="8" width="13.5703125" customWidth="1"/>
    <col min="9" max="9" width="12.42578125" customWidth="1"/>
  </cols>
  <sheetData>
    <row r="1" spans="1:10" ht="15.75" x14ac:dyDescent="0.25">
      <c r="A1" s="96" t="str">
        <f>'ETCA-I-01'!A1:G1</f>
        <v xml:space="preserve">Comision Estatal del Agua  </v>
      </c>
      <c r="B1" s="96"/>
      <c r="C1" s="96"/>
      <c r="D1" s="96"/>
      <c r="E1" s="96"/>
      <c r="F1" s="96"/>
      <c r="G1" s="96"/>
      <c r="H1" s="96"/>
      <c r="I1" s="96"/>
    </row>
    <row r="2" spans="1:10" ht="15.75" customHeight="1" x14ac:dyDescent="0.25">
      <c r="A2" s="63" t="s">
        <v>367</v>
      </c>
      <c r="B2" s="63"/>
      <c r="C2" s="63"/>
      <c r="D2" s="63"/>
      <c r="E2" s="63"/>
      <c r="F2" s="63"/>
      <c r="G2" s="63"/>
      <c r="H2" s="63"/>
      <c r="I2" s="63"/>
    </row>
    <row r="3" spans="1:10" ht="15" customHeight="1" x14ac:dyDescent="0.25">
      <c r="A3" s="365" t="str">
        <f>'ETCA-I-03'!A3:D3</f>
        <v>Del 01 de Enero al 30 de Junio de 2020</v>
      </c>
      <c r="B3" s="365"/>
      <c r="C3" s="365"/>
      <c r="D3" s="365"/>
      <c r="E3" s="365"/>
      <c r="F3" s="365"/>
      <c r="G3" s="365"/>
      <c r="H3" s="365"/>
      <c r="I3" s="365"/>
    </row>
    <row r="4" spans="1:10" ht="15.75" customHeight="1" thickBot="1" x14ac:dyDescent="0.3">
      <c r="A4" s="364" t="s">
        <v>176</v>
      </c>
      <c r="B4" s="364"/>
      <c r="C4" s="364"/>
      <c r="D4" s="364"/>
      <c r="E4" s="364"/>
      <c r="F4" s="364"/>
      <c r="G4" s="364"/>
      <c r="H4" s="364"/>
      <c r="I4" s="364"/>
    </row>
    <row r="5" spans="1:10" ht="24" customHeight="1" x14ac:dyDescent="0.25">
      <c r="A5" s="363" t="s">
        <v>366</v>
      </c>
      <c r="B5" s="362"/>
      <c r="C5" s="361" t="s">
        <v>365</v>
      </c>
      <c r="D5" s="360" t="s">
        <v>364</v>
      </c>
      <c r="E5" s="360" t="s">
        <v>363</v>
      </c>
      <c r="F5" s="360" t="s">
        <v>362</v>
      </c>
      <c r="G5" s="361" t="s">
        <v>361</v>
      </c>
      <c r="H5" s="360" t="s">
        <v>360</v>
      </c>
      <c r="I5" s="360" t="s">
        <v>359</v>
      </c>
    </row>
    <row r="6" spans="1:10" ht="34.5" customHeight="1" thickBot="1" x14ac:dyDescent="0.3">
      <c r="A6" s="359"/>
      <c r="B6" s="358"/>
      <c r="C6" s="357" t="s">
        <v>358</v>
      </c>
      <c r="D6" s="356"/>
      <c r="E6" s="356"/>
      <c r="F6" s="356"/>
      <c r="G6" s="357" t="s">
        <v>357</v>
      </c>
      <c r="H6" s="356"/>
      <c r="I6" s="356"/>
    </row>
    <row r="7" spans="1:10" ht="5.25" customHeight="1" x14ac:dyDescent="0.25">
      <c r="A7" s="355"/>
      <c r="B7" s="354"/>
      <c r="C7" s="353"/>
      <c r="D7" s="353"/>
      <c r="E7" s="353"/>
      <c r="F7" s="353"/>
      <c r="G7" s="353"/>
      <c r="H7" s="353"/>
      <c r="I7" s="353"/>
    </row>
    <row r="8" spans="1:10" x14ac:dyDescent="0.25">
      <c r="A8" s="347" t="s">
        <v>356</v>
      </c>
      <c r="B8" s="346"/>
      <c r="C8" s="343">
        <f>C9+C13</f>
        <v>314017432.71999997</v>
      </c>
      <c r="D8" s="343">
        <f>D9+D13</f>
        <v>10819360.5</v>
      </c>
      <c r="E8" s="343">
        <f>E9+E13</f>
        <v>20632420.32</v>
      </c>
      <c r="F8" s="343">
        <f>F9+F13</f>
        <v>0</v>
      </c>
      <c r="G8" s="343">
        <f>+C8+D8-E8+F8</f>
        <v>304204372.89999998</v>
      </c>
      <c r="H8" s="343">
        <f>H9+H13</f>
        <v>12363625.460000001</v>
      </c>
      <c r="I8" s="343">
        <f>I9+I13</f>
        <v>0</v>
      </c>
    </row>
    <row r="9" spans="1:10" ht="16.5" x14ac:dyDescent="0.25">
      <c r="A9" s="347" t="s">
        <v>355</v>
      </c>
      <c r="B9" s="346"/>
      <c r="C9" s="343">
        <f>SUM(C10:C12)</f>
        <v>8910623.8999999985</v>
      </c>
      <c r="D9" s="343">
        <f>SUM(D10:D12)</f>
        <v>10819360.5</v>
      </c>
      <c r="E9" s="343">
        <f>SUM(E10:E12)</f>
        <v>9813059.8200000003</v>
      </c>
      <c r="F9" s="343">
        <f>SUM(F10:F12)</f>
        <v>0</v>
      </c>
      <c r="G9" s="343">
        <f>SUM(G10:G12)</f>
        <v>9916924.5799999982</v>
      </c>
      <c r="H9" s="343">
        <f>SUM(H10:H12)</f>
        <v>12363625.460000001</v>
      </c>
      <c r="I9" s="343">
        <f>SUM(I10:I12)</f>
        <v>0</v>
      </c>
      <c r="J9" s="64" t="str">
        <f>IF(C9&lt;&gt;'ETCA-I-08'!E20,"ERROR!!!!! NO CONCUERDA CON LO REPORTADO EN EL ESTADO ANALITICO  DE LA DEUDA Y OTROS PASIVOS","")</f>
        <v/>
      </c>
    </row>
    <row r="10" spans="1:10" ht="16.5" x14ac:dyDescent="0.25">
      <c r="A10" s="352"/>
      <c r="B10" s="350" t="s">
        <v>354</v>
      </c>
      <c r="C10" s="342">
        <v>8910623.8999999985</v>
      </c>
      <c r="D10" s="342">
        <v>10819360.5</v>
      </c>
      <c r="E10" s="342">
        <v>9813059.8200000003</v>
      </c>
      <c r="F10" s="342">
        <v>0</v>
      </c>
      <c r="G10" s="343">
        <f>+C10+D10-E10+F10</f>
        <v>9916924.5799999982</v>
      </c>
      <c r="H10" s="342">
        <v>12363625.460000001</v>
      </c>
      <c r="I10" s="342">
        <v>0</v>
      </c>
      <c r="J10" s="64" t="str">
        <f>IF(G9&lt;&gt;'ETCA-I-08'!F20,"ERROR!!!!! NO CONCUERDA CON LO REPORTADO EN EL ESTADO ANALITICO  DE LA DEUDA Y OTROS PASIVOS","")</f>
        <v/>
      </c>
    </row>
    <row r="11" spans="1:10" x14ac:dyDescent="0.25">
      <c r="A11" s="351"/>
      <c r="B11" s="350" t="s">
        <v>353</v>
      </c>
      <c r="C11" s="342">
        <v>0</v>
      </c>
      <c r="D11" s="342">
        <v>0</v>
      </c>
      <c r="E11" s="342">
        <v>0</v>
      </c>
      <c r="F11" s="342">
        <v>0</v>
      </c>
      <c r="G11" s="343">
        <f>+C11+D11-E11+F11</f>
        <v>0</v>
      </c>
      <c r="H11" s="342">
        <v>0</v>
      </c>
      <c r="I11" s="342">
        <v>0</v>
      </c>
    </row>
    <row r="12" spans="1:10" x14ac:dyDescent="0.25">
      <c r="A12" s="351"/>
      <c r="B12" s="350" t="s">
        <v>352</v>
      </c>
      <c r="C12" s="342">
        <v>0</v>
      </c>
      <c r="D12" s="342">
        <v>0</v>
      </c>
      <c r="E12" s="342">
        <v>0</v>
      </c>
      <c r="F12" s="342">
        <v>0</v>
      </c>
      <c r="G12" s="343">
        <f>+C12+D12-E12+F12</f>
        <v>0</v>
      </c>
      <c r="H12" s="342">
        <v>0</v>
      </c>
      <c r="I12" s="342">
        <v>0</v>
      </c>
    </row>
    <row r="13" spans="1:10" ht="16.5" x14ac:dyDescent="0.25">
      <c r="A13" s="347" t="s">
        <v>351</v>
      </c>
      <c r="B13" s="346"/>
      <c r="C13" s="343">
        <f>SUM(C14:C16)</f>
        <v>305106808.81999999</v>
      </c>
      <c r="D13" s="343">
        <f>SUM(D14:D16)</f>
        <v>0</v>
      </c>
      <c r="E13" s="343">
        <f>SUM(E14:E16)</f>
        <v>10819360.5</v>
      </c>
      <c r="F13" s="343">
        <f>SUM(F14:F16)</f>
        <v>0</v>
      </c>
      <c r="G13" s="343">
        <f>SUM(G14:G16)</f>
        <v>294287448.31999999</v>
      </c>
      <c r="H13" s="343">
        <f>SUM(H14:H16)</f>
        <v>0</v>
      </c>
      <c r="I13" s="343">
        <f>SUM(I14:I16)</f>
        <v>0</v>
      </c>
      <c r="J13" s="64" t="str">
        <f>IF(C13&lt;&gt;'ETCA-I-08'!E34,"ERROR!!!!! NO CONCUERDA CON LO REPORTADO EN EL ESTADO ANALITICO DE LA DEUDA Y OTROS PASIVOS","")</f>
        <v/>
      </c>
    </row>
    <row r="14" spans="1:10" ht="16.5" x14ac:dyDescent="0.25">
      <c r="A14" s="352"/>
      <c r="B14" s="350" t="s">
        <v>350</v>
      </c>
      <c r="C14" s="342">
        <v>305106808.81999999</v>
      </c>
      <c r="D14" s="342">
        <v>0</v>
      </c>
      <c r="E14" s="342">
        <v>10819360.5</v>
      </c>
      <c r="F14" s="342">
        <v>0</v>
      </c>
      <c r="G14" s="343">
        <f>+C14+D14-E14+F14</f>
        <v>294287448.31999999</v>
      </c>
      <c r="H14" s="342">
        <v>0</v>
      </c>
      <c r="I14" s="342">
        <v>0</v>
      </c>
      <c r="J14" s="64" t="str">
        <f>IF(G13&lt;&gt;'ETCA-I-08'!F34,"ERROR!!!!! NO CONCUERDA CON LO REPORTADO EN EL ESTADO ANALITICO DE LA DEUDA Y OTROS PASIVOS","")</f>
        <v/>
      </c>
    </row>
    <row r="15" spans="1:10" x14ac:dyDescent="0.25">
      <c r="A15" s="351"/>
      <c r="B15" s="350" t="s">
        <v>349</v>
      </c>
      <c r="C15" s="342">
        <v>0</v>
      </c>
      <c r="D15" s="342">
        <v>0</v>
      </c>
      <c r="E15" s="342">
        <v>0</v>
      </c>
      <c r="F15" s="342">
        <v>0</v>
      </c>
      <c r="G15" s="343">
        <f>+C15+D15-E15+F15</f>
        <v>0</v>
      </c>
      <c r="H15" s="342">
        <v>0</v>
      </c>
      <c r="I15" s="342">
        <v>0</v>
      </c>
    </row>
    <row r="16" spans="1:10" x14ac:dyDescent="0.25">
      <c r="A16" s="351"/>
      <c r="B16" s="350" t="s">
        <v>348</v>
      </c>
      <c r="C16" s="342">
        <v>0</v>
      </c>
      <c r="D16" s="342">
        <v>0</v>
      </c>
      <c r="E16" s="342">
        <v>0</v>
      </c>
      <c r="F16" s="342">
        <v>0</v>
      </c>
      <c r="G16" s="343">
        <f>+C16+D16-E16+F16</f>
        <v>0</v>
      </c>
      <c r="H16" s="342">
        <v>0</v>
      </c>
      <c r="I16" s="342">
        <v>0</v>
      </c>
    </row>
    <row r="17" spans="1:10" s="89" customFormat="1" ht="16.5" x14ac:dyDescent="0.25">
      <c r="A17" s="347" t="s">
        <v>347</v>
      </c>
      <c r="B17" s="346"/>
      <c r="C17" s="349">
        <v>403837776.13</v>
      </c>
      <c r="D17" s="348"/>
      <c r="E17" s="348"/>
      <c r="F17" s="348"/>
      <c r="G17" s="349">
        <v>332098742.48000002</v>
      </c>
      <c r="H17" s="348"/>
      <c r="I17" s="348"/>
      <c r="J17" s="64" t="str">
        <f>IF(C17&lt;&gt;'ETCA-I-08'!E36,"ERROR!!! NO CONCUERDA CON LO REPORTADO EN EL ESTADO ANALITICO DE LA DEUDA Y OTROS PASIVOS","")</f>
        <v/>
      </c>
    </row>
    <row r="18" spans="1:10" ht="16.5" customHeight="1" x14ac:dyDescent="0.25">
      <c r="A18" s="347" t="s">
        <v>346</v>
      </c>
      <c r="B18" s="346"/>
      <c r="C18" s="343">
        <f>C8+C17</f>
        <v>717855208.8499999</v>
      </c>
      <c r="D18" s="343">
        <f>D8+D17</f>
        <v>10819360.5</v>
      </c>
      <c r="E18" s="343">
        <f>E8+E17</f>
        <v>20632420.32</v>
      </c>
      <c r="F18" s="343">
        <f>F8+F17</f>
        <v>0</v>
      </c>
      <c r="G18" s="343">
        <f>G8+G17</f>
        <v>636303115.38</v>
      </c>
      <c r="H18" s="343">
        <f>H8+H17</f>
        <v>12363625.460000001</v>
      </c>
      <c r="I18" s="343">
        <f>I8+I17</f>
        <v>0</v>
      </c>
      <c r="J18" s="64" t="str">
        <f>IF(G17&lt;&gt;'ETCA-I-08'!F36,"ERROR!!! NO CONCUERDA CON LO REPORTADO EN EL ESTADO ANALITICO DE LA DEUDA Y OTROS PASIVOS","")</f>
        <v/>
      </c>
    </row>
    <row r="19" spans="1:10" ht="16.5" customHeight="1" x14ac:dyDescent="0.25">
      <c r="A19" s="347" t="s">
        <v>345</v>
      </c>
      <c r="B19" s="346"/>
      <c r="C19" s="343">
        <f>SUM(C20:C22)</f>
        <v>0</v>
      </c>
      <c r="D19" s="343">
        <f>SUM(D20:D22)</f>
        <v>0</v>
      </c>
      <c r="E19" s="343">
        <f>SUM(E20:E22)</f>
        <v>0</v>
      </c>
      <c r="F19" s="343">
        <f>SUM(F20:F22)</f>
        <v>0</v>
      </c>
      <c r="G19" s="343">
        <f>+C19+D19-E19+F19</f>
        <v>0</v>
      </c>
      <c r="H19" s="343">
        <f>SUM(H20:H22)</f>
        <v>0</v>
      </c>
      <c r="I19" s="343">
        <f>SUM(I20:I22)</f>
        <v>0</v>
      </c>
      <c r="J19" s="64" t="str">
        <f>IF(G18&lt;&gt;'ETCA-I-08'!F38,"ERROR!!!! NO CONCUERDA CON LO REPORTADO EN EL ESTADO ANALITICO DE LA DEUDA Y OTROS PASIVOS","")</f>
        <v/>
      </c>
    </row>
    <row r="20" spans="1:10" x14ac:dyDescent="0.25">
      <c r="A20" s="345" t="s">
        <v>344</v>
      </c>
      <c r="B20" s="344"/>
      <c r="C20" s="342">
        <v>0</v>
      </c>
      <c r="D20" s="342">
        <v>0</v>
      </c>
      <c r="E20" s="342">
        <v>0</v>
      </c>
      <c r="F20" s="342">
        <v>0</v>
      </c>
      <c r="G20" s="343">
        <f>+C20+D20-E20+F20</f>
        <v>0</v>
      </c>
      <c r="H20" s="342">
        <v>0</v>
      </c>
      <c r="I20" s="342">
        <v>0</v>
      </c>
      <c r="J20" t="str">
        <f>IF(C18&lt;&gt;'ETCA-I-08'!E38,"ERROR!!!!! , NO CONCUERDA CON LO REPORTADO EN EL ESTADO ANALITICO DE LA DEUDA Y OTROS PASIVOS","")</f>
        <v/>
      </c>
    </row>
    <row r="21" spans="1:10" x14ac:dyDescent="0.25">
      <c r="A21" s="345" t="s">
        <v>343</v>
      </c>
      <c r="B21" s="344"/>
      <c r="C21" s="342">
        <v>0</v>
      </c>
      <c r="D21" s="342">
        <v>0</v>
      </c>
      <c r="E21" s="342">
        <v>0</v>
      </c>
      <c r="F21" s="342">
        <v>0</v>
      </c>
      <c r="G21" s="343">
        <f>+C21+D21-E21+F21</f>
        <v>0</v>
      </c>
      <c r="H21" s="342">
        <v>0</v>
      </c>
      <c r="I21" s="342">
        <v>0</v>
      </c>
    </row>
    <row r="22" spans="1:10" x14ac:dyDescent="0.25">
      <c r="A22" s="345" t="s">
        <v>342</v>
      </c>
      <c r="B22" s="344"/>
      <c r="C22" s="342"/>
      <c r="D22" s="342"/>
      <c r="E22" s="342"/>
      <c r="F22" s="342"/>
      <c r="G22" s="343">
        <f>+C22+D22-E22+F22</f>
        <v>0</v>
      </c>
      <c r="H22" s="342"/>
      <c r="I22" s="342"/>
    </row>
    <row r="23" spans="1:10" ht="16.5" customHeight="1" x14ac:dyDescent="0.25">
      <c r="A23" s="347" t="s">
        <v>341</v>
      </c>
      <c r="B23" s="346"/>
      <c r="C23" s="343">
        <f>SUM(C24:C26)</f>
        <v>0</v>
      </c>
      <c r="D23" s="343">
        <f>SUM(D24:D26)</f>
        <v>0</v>
      </c>
      <c r="E23" s="343">
        <f>SUM(E24:E26)</f>
        <v>0</v>
      </c>
      <c r="F23" s="343">
        <f>SUM(F24:F26)</f>
        <v>0</v>
      </c>
      <c r="G23" s="343">
        <f>SUM(G24:G26)</f>
        <v>0</v>
      </c>
      <c r="H23" s="343">
        <f>SUM(H24:H26)</f>
        <v>0</v>
      </c>
      <c r="I23" s="343">
        <f>SUM(I24:I26)</f>
        <v>0</v>
      </c>
    </row>
    <row r="24" spans="1:10" x14ac:dyDescent="0.25">
      <c r="A24" s="345" t="s">
        <v>340</v>
      </c>
      <c r="B24" s="344"/>
      <c r="C24" s="342">
        <v>0</v>
      </c>
      <c r="D24" s="342">
        <v>0</v>
      </c>
      <c r="E24" s="342">
        <v>0</v>
      </c>
      <c r="F24" s="342">
        <v>0</v>
      </c>
      <c r="G24" s="343">
        <f>+C24+D24-E24+F24</f>
        <v>0</v>
      </c>
      <c r="H24" s="342">
        <v>0</v>
      </c>
      <c r="I24" s="342">
        <v>0</v>
      </c>
    </row>
    <row r="25" spans="1:10" x14ac:dyDescent="0.25">
      <c r="A25" s="345" t="s">
        <v>339</v>
      </c>
      <c r="B25" s="344"/>
      <c r="C25" s="342">
        <v>0</v>
      </c>
      <c r="D25" s="342">
        <v>0</v>
      </c>
      <c r="E25" s="342">
        <v>0</v>
      </c>
      <c r="F25" s="342">
        <v>0</v>
      </c>
      <c r="G25" s="343">
        <f>+C25+D25-E25+F25</f>
        <v>0</v>
      </c>
      <c r="H25" s="342">
        <v>0</v>
      </c>
      <c r="I25" s="342">
        <v>0</v>
      </c>
    </row>
    <row r="26" spans="1:10" x14ac:dyDescent="0.25">
      <c r="A26" s="345" t="s">
        <v>338</v>
      </c>
      <c r="B26" s="344"/>
      <c r="C26" s="342">
        <v>0</v>
      </c>
      <c r="D26" s="342">
        <v>0</v>
      </c>
      <c r="E26" s="342">
        <v>0</v>
      </c>
      <c r="F26" s="342">
        <v>0</v>
      </c>
      <c r="G26" s="343">
        <f>+C26+D26-E26+F26</f>
        <v>0</v>
      </c>
      <c r="H26" s="342">
        <v>0</v>
      </c>
      <c r="I26" s="342">
        <v>0</v>
      </c>
    </row>
    <row r="27" spans="1:10" ht="7.5" customHeight="1" thickBot="1" x14ac:dyDescent="0.3">
      <c r="A27" s="341"/>
      <c r="B27" s="340"/>
      <c r="C27" s="339"/>
      <c r="D27" s="339"/>
      <c r="E27" s="339"/>
      <c r="F27" s="339"/>
      <c r="G27" s="339"/>
      <c r="H27" s="339"/>
      <c r="I27" s="339"/>
    </row>
    <row r="28" spans="1:10" ht="3.75" customHeight="1" x14ac:dyDescent="0.25"/>
    <row r="29" spans="1:10" ht="33" customHeight="1" x14ac:dyDescent="0.25">
      <c r="B29" s="338">
        <v>1</v>
      </c>
      <c r="C29" s="337" t="s">
        <v>337</v>
      </c>
      <c r="D29" s="337"/>
      <c r="E29" s="337"/>
      <c r="F29" s="337"/>
      <c r="G29" s="337"/>
      <c r="H29" s="337"/>
      <c r="I29" s="337"/>
    </row>
    <row r="30" spans="1:10" ht="18.75" customHeight="1" x14ac:dyDescent="0.25">
      <c r="B30" s="338">
        <v>2</v>
      </c>
      <c r="C30" s="337" t="s">
        <v>336</v>
      </c>
      <c r="D30" s="337"/>
      <c r="E30" s="337"/>
      <c r="F30" s="337"/>
      <c r="G30" s="337"/>
      <c r="H30" s="337"/>
      <c r="I30" s="337"/>
    </row>
    <row r="31" spans="1:10" ht="3.75" customHeight="1" thickBot="1" x14ac:dyDescent="0.3"/>
    <row r="32" spans="1:10" x14ac:dyDescent="0.25">
      <c r="B32" s="336" t="s">
        <v>335</v>
      </c>
      <c r="C32" s="334" t="s">
        <v>334</v>
      </c>
      <c r="D32" s="334" t="s">
        <v>333</v>
      </c>
      <c r="E32" s="334" t="s">
        <v>332</v>
      </c>
      <c r="F32" s="335" t="s">
        <v>331</v>
      </c>
      <c r="G32" s="334" t="s">
        <v>330</v>
      </c>
    </row>
    <row r="33" spans="2:7" x14ac:dyDescent="0.25">
      <c r="B33" s="333"/>
      <c r="C33" s="331" t="s">
        <v>329</v>
      </c>
      <c r="D33" s="331" t="s">
        <v>328</v>
      </c>
      <c r="E33" s="331" t="s">
        <v>327</v>
      </c>
      <c r="F33" s="332"/>
      <c r="G33" s="331" t="s">
        <v>326</v>
      </c>
    </row>
    <row r="34" spans="2:7" ht="15.75" thickBot="1" x14ac:dyDescent="0.3">
      <c r="B34" s="330"/>
      <c r="C34" s="327"/>
      <c r="D34" s="329" t="s">
        <v>325</v>
      </c>
      <c r="E34" s="327"/>
      <c r="F34" s="328"/>
      <c r="G34" s="327"/>
    </row>
    <row r="35" spans="2:7" ht="19.5" x14ac:dyDescent="0.25">
      <c r="B35" s="326" t="s">
        <v>324</v>
      </c>
      <c r="C35" s="325"/>
      <c r="D35" s="325"/>
      <c r="E35" s="325"/>
      <c r="F35" s="325"/>
      <c r="G35" s="325"/>
    </row>
    <row r="36" spans="2:7" x14ac:dyDescent="0.25">
      <c r="B36" s="324" t="s">
        <v>323</v>
      </c>
      <c r="C36" s="323"/>
      <c r="D36" s="323"/>
      <c r="E36" s="323"/>
      <c r="F36" s="323"/>
      <c r="G36" s="323"/>
    </row>
    <row r="37" spans="2:7" x14ac:dyDescent="0.25">
      <c r="B37" s="324" t="s">
        <v>322</v>
      </c>
      <c r="C37" s="323"/>
      <c r="D37" s="323"/>
      <c r="E37" s="323"/>
      <c r="F37" s="323"/>
      <c r="G37" s="323"/>
    </row>
    <row r="38" spans="2:7" ht="15.75" thickBot="1" x14ac:dyDescent="0.3">
      <c r="B38" s="322" t="s">
        <v>321</v>
      </c>
      <c r="C38" s="321"/>
      <c r="D38" s="321"/>
      <c r="E38" s="321"/>
      <c r="F38" s="321"/>
      <c r="G38" s="321"/>
    </row>
  </sheetData>
  <sheetProtection formatColumns="0" formatRows="0" insertHyperlinks="0"/>
  <mergeCells count="29">
    <mergeCell ref="E5:E6"/>
    <mergeCell ref="F5:F6"/>
    <mergeCell ref="H5:H6"/>
    <mergeCell ref="I5:I6"/>
    <mergeCell ref="A7:B7"/>
    <mergeCell ref="A8:B8"/>
    <mergeCell ref="A9:B9"/>
    <mergeCell ref="A13:B13"/>
    <mergeCell ref="A17:B17"/>
    <mergeCell ref="A1:I1"/>
    <mergeCell ref="A2:I2"/>
    <mergeCell ref="A3:I3"/>
    <mergeCell ref="A4:I4"/>
    <mergeCell ref="A5:B6"/>
    <mergeCell ref="D5:D6"/>
    <mergeCell ref="B32:B34"/>
    <mergeCell ref="F32:F34"/>
    <mergeCell ref="A23:B23"/>
    <mergeCell ref="A24:B24"/>
    <mergeCell ref="A25:B25"/>
    <mergeCell ref="A26:B26"/>
    <mergeCell ref="A27:B27"/>
    <mergeCell ref="A19:B19"/>
    <mergeCell ref="A20:B20"/>
    <mergeCell ref="A21:B21"/>
    <mergeCell ref="A22:B22"/>
    <mergeCell ref="A18:B18"/>
    <mergeCell ref="C30:I30"/>
    <mergeCell ref="C29:I29"/>
  </mergeCells>
  <printOptions horizontalCentered="1"/>
  <pageMargins left="0.23622047244094491" right="0.23622047244094491"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ETCA-I-01</vt:lpstr>
      <vt:lpstr>ETCA-I-02</vt:lpstr>
      <vt:lpstr>ETCA-I-03</vt:lpstr>
      <vt:lpstr>ETCA-I-04</vt:lpstr>
      <vt:lpstr>ETCA-I-05</vt:lpstr>
      <vt:lpstr>ETCA-I-06</vt:lpstr>
      <vt:lpstr>ETCA-I-07</vt:lpstr>
      <vt:lpstr>ETCA-I-08</vt:lpstr>
      <vt:lpstr>ETCA-I-09</vt:lpstr>
      <vt:lpstr>ETCA-I-10</vt:lpstr>
      <vt:lpstr>ETCA-I-11</vt:lpstr>
      <vt:lpstr>ETCA-I-12 (NOTAS)</vt:lpstr>
      <vt:lpstr>'ETCA-I-01'!Área_de_impresión</vt:lpstr>
      <vt:lpstr>'ETCA-I-02'!Área_de_impresión</vt:lpstr>
      <vt:lpstr>'ETCA-I-03'!Área_de_impresión</vt:lpstr>
      <vt:lpstr>'ETCA-I-04'!Área_de_impresión</vt:lpstr>
      <vt:lpstr>'ETCA-I-06'!Área_de_impresión</vt:lpstr>
      <vt:lpstr>'ETCA-I-07'!Área_de_impresión</vt:lpstr>
      <vt:lpstr>'ETCA-I-08'!Área_de_impresión</vt:lpstr>
      <vt:lpstr>'ETCA-I-09'!Área_de_impresión</vt:lpstr>
      <vt:lpstr>'ETCA-I-11'!Área_de_impresión</vt:lpstr>
      <vt:lpstr>'ETCA-I-12 (NOTAS)'!Área_de_impresión</vt:lpstr>
      <vt:lpstr>'ETCA-I-02'!Títulos_a_imprimir</vt:lpstr>
      <vt:lpstr>'ETCA-I-03'!Títulos_a_imprimir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Lugo</dc:creator>
  <cp:lastModifiedBy>Valeria Lugo</cp:lastModifiedBy>
  <dcterms:created xsi:type="dcterms:W3CDTF">2024-11-08T19:37:35Z</dcterms:created>
  <dcterms:modified xsi:type="dcterms:W3CDTF">2024-11-08T19:40:28Z</dcterms:modified>
</cp:coreProperties>
</file>