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drawings/drawing8.xml" ContentType="application/vnd.openxmlformats-officedocument.drawing+xml"/>
  <Override PartName="/xl/comments3.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valeria.lugo\Desktop\Cuenta publica\CEA\2020\3T\"/>
    </mc:Choice>
  </mc:AlternateContent>
  <xr:revisionPtr revIDLastSave="0" documentId="8_{65E372B3-6B5F-47E1-A05C-A55B1DE621BA}" xr6:coauthVersionLast="47" xr6:coauthVersionMax="47" xr10:uidLastSave="{00000000-0000-0000-0000-000000000000}"/>
  <bookViews>
    <workbookView xWindow="-120" yWindow="-120" windowWidth="29040" windowHeight="15840" xr2:uid="{7AF6F182-430A-43E6-A8D1-FE330598AF76}"/>
  </bookViews>
  <sheets>
    <sheet name="ETCA-I-01" sheetId="1" r:id="rId1"/>
    <sheet name="ETCA-I-02" sheetId="2" r:id="rId2"/>
    <sheet name="ETCA-I-03" sheetId="3" r:id="rId3"/>
    <sheet name="ETCA-I-04" sheetId="4" r:id="rId4"/>
    <sheet name="ETCA-I-05" sheetId="5" r:id="rId5"/>
    <sheet name="ETCA-I-06" sheetId="6" r:id="rId6"/>
    <sheet name="ETCA-I-07" sheetId="7" r:id="rId7"/>
    <sheet name="ETCA-I-08" sheetId="8" r:id="rId8"/>
    <sheet name="ETCA-I-09" sheetId="9" r:id="rId9"/>
    <sheet name="ETCA-I-10" sheetId="10" r:id="rId10"/>
    <sheet name="ETCA-I-11" sheetId="11" r:id="rId11"/>
    <sheet name="ETCA-I-12 (NOTAS)" sheetId="12" r:id="rId12"/>
  </sheets>
  <externalReferences>
    <externalReference r:id="rId13"/>
    <externalReference r:id="rId14"/>
    <externalReference r:id="rId15"/>
  </externalReferences>
  <definedNames>
    <definedName name="_xlnm._FilterDatabase" localSheetId="0" hidden="1">'ETCA-I-01'!#REF!</definedName>
    <definedName name="_ftn1" localSheetId="2">'ETCA-I-03'!#REF!</definedName>
    <definedName name="_ftnref1" localSheetId="2">'ETCA-I-03'!#REF!</definedName>
    <definedName name="_xlnm.Print_Area" localSheetId="0">'ETCA-I-01'!$A$1:$G$57</definedName>
    <definedName name="_xlnm.Print_Area" localSheetId="1">'ETCA-I-02'!$A$1:$G$76</definedName>
    <definedName name="_xlnm.Print_Area" localSheetId="2">'ETCA-I-03'!$A$1:$D$69</definedName>
    <definedName name="_xlnm.Print_Area" localSheetId="3">'ETCA-I-04'!$A$1:$F$46</definedName>
    <definedName name="_xlnm.Print_Area" localSheetId="5">'ETCA-I-06'!$A$1:$D$70</definedName>
    <definedName name="_xlnm.Print_Area" localSheetId="6">'ETCA-I-07'!$A$1:$G$33</definedName>
    <definedName name="_xlnm.Print_Area" localSheetId="7">'ETCA-I-08'!$A$1:$F$47</definedName>
    <definedName name="_xlnm.Print_Area" localSheetId="8">'ETCA-I-09'!$A$1:$I$42</definedName>
    <definedName name="_xlnm.Print_Area" localSheetId="10">'ETCA-I-11'!$A$1:$I$50</definedName>
    <definedName name="_xlnm.Print_Area" localSheetId="11">'ETCA-I-12 (NOTAS)'!$A$1:$J$49</definedName>
    <definedName name="_xlnm.Database" localSheetId="10">#REF!</definedName>
    <definedName name="_xlnm.Database">#REF!</definedName>
    <definedName name="ppto">[2]Hoja2!$B$3:$M$95</definedName>
    <definedName name="qw">#REF!</definedName>
    <definedName name="_xlnm.Print_Titles" localSheetId="1">'ETCA-I-02'!$5:$5</definedName>
    <definedName name="_xlnm.Print_Titles" localSheetId="2">'ETCA-I-03'!$2:$4</definedName>
    <definedName name="XXX">#REF!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 i="12" l="1"/>
  <c r="A3" i="12"/>
  <c r="A3" i="11"/>
  <c r="A1" i="10"/>
  <c r="B7" i="10"/>
  <c r="B19" i="10" s="1"/>
  <c r="C7" i="10"/>
  <c r="C19" i="10" s="1"/>
  <c r="D7" i="10"/>
  <c r="D19" i="10" s="1"/>
  <c r="E7" i="10"/>
  <c r="F7" i="10"/>
  <c r="G7" i="10"/>
  <c r="H7" i="10"/>
  <c r="I7" i="10"/>
  <c r="J7" i="10"/>
  <c r="J19" i="10" s="1"/>
  <c r="K7" i="10"/>
  <c r="K8" i="10"/>
  <c r="K9" i="10"/>
  <c r="K10" i="10"/>
  <c r="K11" i="10"/>
  <c r="B13" i="10"/>
  <c r="C13" i="10"/>
  <c r="D13" i="10"/>
  <c r="E13" i="10"/>
  <c r="K13" i="10" s="1"/>
  <c r="F13" i="10"/>
  <c r="F19" i="10" s="1"/>
  <c r="G13" i="10"/>
  <c r="H13" i="10"/>
  <c r="I13" i="10"/>
  <c r="I19" i="10" s="1"/>
  <c r="J13" i="10"/>
  <c r="K14" i="10"/>
  <c r="K15" i="10"/>
  <c r="K16" i="10"/>
  <c r="K17" i="10"/>
  <c r="G19" i="10"/>
  <c r="H19" i="10"/>
  <c r="A1" i="9"/>
  <c r="A3" i="9"/>
  <c r="A3" i="10" s="1"/>
  <c r="C8" i="9"/>
  <c r="D8" i="9"/>
  <c r="E8" i="9"/>
  <c r="E18" i="9" s="1"/>
  <c r="C9" i="9"/>
  <c r="J9" i="9" s="1"/>
  <c r="D9" i="9"/>
  <c r="E9" i="9"/>
  <c r="F9" i="9"/>
  <c r="F8" i="9" s="1"/>
  <c r="F18" i="9" s="1"/>
  <c r="H9" i="9"/>
  <c r="I9" i="9"/>
  <c r="I8" i="9" s="1"/>
  <c r="I18" i="9" s="1"/>
  <c r="E10" i="9"/>
  <c r="G10" i="9"/>
  <c r="G9" i="9" s="1"/>
  <c r="G11" i="9"/>
  <c r="G12" i="9"/>
  <c r="C13" i="9"/>
  <c r="D13" i="9"/>
  <c r="E13" i="9"/>
  <c r="F13" i="9"/>
  <c r="G13" i="9"/>
  <c r="J14" i="9" s="1"/>
  <c r="H13" i="9"/>
  <c r="H8" i="9" s="1"/>
  <c r="H18" i="9" s="1"/>
  <c r="I13" i="9"/>
  <c r="G14" i="9"/>
  <c r="G15" i="9"/>
  <c r="G16" i="9"/>
  <c r="J17" i="9"/>
  <c r="C18" i="9"/>
  <c r="D18" i="9"/>
  <c r="J18" i="9"/>
  <c r="C19" i="9"/>
  <c r="G19" i="9" s="1"/>
  <c r="D19" i="9"/>
  <c r="E19" i="9"/>
  <c r="F19" i="9"/>
  <c r="H19" i="9"/>
  <c r="I19" i="9"/>
  <c r="G20" i="9"/>
  <c r="G21" i="9"/>
  <c r="G22" i="9"/>
  <c r="C23" i="9"/>
  <c r="D23" i="9"/>
  <c r="E23" i="9"/>
  <c r="F23" i="9"/>
  <c r="G23" i="9"/>
  <c r="H23" i="9"/>
  <c r="I23" i="9"/>
  <c r="G24" i="9"/>
  <c r="G25" i="9"/>
  <c r="G26" i="9"/>
  <c r="A1" i="8"/>
  <c r="A3" i="8"/>
  <c r="E9" i="8"/>
  <c r="E20" i="8" s="1"/>
  <c r="F9" i="8"/>
  <c r="F20" i="8" s="1"/>
  <c r="E14" i="8"/>
  <c r="F14" i="8"/>
  <c r="E23" i="8"/>
  <c r="E34" i="8" s="1"/>
  <c r="F23" i="8"/>
  <c r="F34" i="8" s="1"/>
  <c r="E28" i="8"/>
  <c r="F28" i="8"/>
  <c r="A1" i="7"/>
  <c r="A3" i="7"/>
  <c r="C7" i="7"/>
  <c r="C9" i="7"/>
  <c r="F9" i="7" s="1"/>
  <c r="D9" i="7"/>
  <c r="D7" i="7" s="1"/>
  <c r="E9" i="7"/>
  <c r="E7" i="7" s="1"/>
  <c r="F10" i="7"/>
  <c r="G10" i="7" s="1"/>
  <c r="F11" i="7"/>
  <c r="G11" i="7"/>
  <c r="F12" i="7"/>
  <c r="G12" i="7" s="1"/>
  <c r="F13" i="7"/>
  <c r="G13" i="7"/>
  <c r="F14" i="7"/>
  <c r="G14" i="7" s="1"/>
  <c r="F15" i="7"/>
  <c r="G15" i="7"/>
  <c r="F16" i="7"/>
  <c r="G16" i="7" s="1"/>
  <c r="C18" i="7"/>
  <c r="F18" i="7" s="1"/>
  <c r="D18" i="7"/>
  <c r="E18" i="7"/>
  <c r="F19" i="7"/>
  <c r="G19" i="7" s="1"/>
  <c r="F20" i="7"/>
  <c r="G20" i="7"/>
  <c r="F21" i="7"/>
  <c r="G21" i="7" s="1"/>
  <c r="F22" i="7"/>
  <c r="G22" i="7"/>
  <c r="F23" i="7"/>
  <c r="G23" i="7" s="1"/>
  <c r="F24" i="7"/>
  <c r="G24" i="7"/>
  <c r="F25" i="7"/>
  <c r="G25" i="7"/>
  <c r="F26" i="7"/>
  <c r="G26" i="7"/>
  <c r="F27" i="7"/>
  <c r="G27" i="7" s="1"/>
  <c r="A1" i="6"/>
  <c r="A3" i="6"/>
  <c r="D7" i="6"/>
  <c r="C14" i="6"/>
  <c r="C7" i="6" s="1"/>
  <c r="C35" i="6" s="1"/>
  <c r="C18" i="6"/>
  <c r="D18" i="6"/>
  <c r="D35" i="6" s="1"/>
  <c r="C38" i="6"/>
  <c r="D38" i="6"/>
  <c r="C42" i="6"/>
  <c r="D42" i="6"/>
  <c r="C46" i="6"/>
  <c r="D46" i="6"/>
  <c r="C50" i="6"/>
  <c r="C49" i="6" s="1"/>
  <c r="C59" i="6" s="1"/>
  <c r="D50" i="6"/>
  <c r="D49" i="6" s="1"/>
  <c r="D59" i="6" s="1"/>
  <c r="D61" i="6" s="1"/>
  <c r="D64" i="6" s="1"/>
  <c r="C54" i="6"/>
  <c r="D54" i="6"/>
  <c r="E63" i="6"/>
  <c r="A1" i="5"/>
  <c r="A3" i="5"/>
  <c r="B6" i="5"/>
  <c r="B5" i="5" s="1"/>
  <c r="C6" i="5"/>
  <c r="C5" i="5" s="1"/>
  <c r="B15" i="5"/>
  <c r="C15" i="5"/>
  <c r="B26" i="5"/>
  <c r="C26" i="5"/>
  <c r="B27" i="5"/>
  <c r="C27" i="5"/>
  <c r="B37" i="5"/>
  <c r="C37" i="5"/>
  <c r="B46" i="5"/>
  <c r="B45" i="5" s="1"/>
  <c r="C46" i="5"/>
  <c r="C45" i="5" s="1"/>
  <c r="B51" i="5"/>
  <c r="C51" i="5"/>
  <c r="B58" i="5"/>
  <c r="C58" i="5"/>
  <c r="A1" i="4"/>
  <c r="A3" i="4"/>
  <c r="B6" i="4"/>
  <c r="F6" i="4"/>
  <c r="F7" i="4"/>
  <c r="F8" i="4"/>
  <c r="F9" i="4"/>
  <c r="C11" i="4"/>
  <c r="D11" i="4"/>
  <c r="F11" i="4"/>
  <c r="F12" i="4"/>
  <c r="F13" i="4"/>
  <c r="F14" i="4"/>
  <c r="F15" i="4"/>
  <c r="F16" i="4"/>
  <c r="E18" i="4"/>
  <c r="F18" i="4"/>
  <c r="F19" i="4"/>
  <c r="F20" i="4"/>
  <c r="B22" i="4"/>
  <c r="F22" i="4" s="1"/>
  <c r="C22" i="4"/>
  <c r="D22" i="4"/>
  <c r="E22" i="4"/>
  <c r="E40" i="4" s="1"/>
  <c r="B24" i="4"/>
  <c r="F24" i="4"/>
  <c r="F25" i="4"/>
  <c r="F26" i="4"/>
  <c r="F27" i="4"/>
  <c r="C29" i="4"/>
  <c r="D29" i="4"/>
  <c r="F29" i="4"/>
  <c r="F30" i="4"/>
  <c r="F31" i="4"/>
  <c r="F32" i="4"/>
  <c r="F33" i="4"/>
  <c r="F34" i="4"/>
  <c r="E36" i="4"/>
  <c r="F36" i="4" s="1"/>
  <c r="F37" i="4"/>
  <c r="F38" i="4"/>
  <c r="C40" i="4"/>
  <c r="D40" i="4"/>
  <c r="A1" i="3"/>
  <c r="C7" i="3"/>
  <c r="D7" i="3"/>
  <c r="D24" i="3" s="1"/>
  <c r="D63" i="3" s="1"/>
  <c r="E64" i="3" s="1"/>
  <c r="C15" i="3"/>
  <c r="D15" i="3"/>
  <c r="C17" i="3"/>
  <c r="C18" i="3"/>
  <c r="C24" i="3" s="1"/>
  <c r="D18" i="3"/>
  <c r="C27" i="3"/>
  <c r="D27" i="3"/>
  <c r="C31" i="3"/>
  <c r="D31" i="3"/>
  <c r="C41" i="3"/>
  <c r="D41" i="3"/>
  <c r="C45" i="3"/>
  <c r="D45" i="3"/>
  <c r="C51" i="3"/>
  <c r="C61" i="3" s="1"/>
  <c r="D51" i="3"/>
  <c r="C58" i="3"/>
  <c r="D58" i="3"/>
  <c r="D61" i="3" s="1"/>
  <c r="A1" i="2"/>
  <c r="B8" i="2"/>
  <c r="C8" i="2"/>
  <c r="F8" i="2"/>
  <c r="G8" i="2"/>
  <c r="B16" i="2"/>
  <c r="C16" i="2"/>
  <c r="F18" i="2"/>
  <c r="F45" i="2" s="1"/>
  <c r="F56" i="2" s="1"/>
  <c r="G18" i="2"/>
  <c r="F22" i="2"/>
  <c r="G22" i="2"/>
  <c r="B24" i="2"/>
  <c r="C24" i="2"/>
  <c r="F26" i="2"/>
  <c r="G26" i="2"/>
  <c r="B30" i="2"/>
  <c r="C30" i="2"/>
  <c r="F30" i="2"/>
  <c r="G30" i="2"/>
  <c r="B37" i="2"/>
  <c r="C37" i="2"/>
  <c r="F37" i="2"/>
  <c r="G37" i="2"/>
  <c r="B40" i="2"/>
  <c r="B45" i="2" s="1"/>
  <c r="B58" i="2" s="1"/>
  <c r="C40" i="2"/>
  <c r="C45" i="2" s="1"/>
  <c r="C58" i="2" s="1"/>
  <c r="H58" i="2" s="1"/>
  <c r="F41" i="2"/>
  <c r="G41" i="2"/>
  <c r="G45" i="2"/>
  <c r="G56" i="2" s="1"/>
  <c r="G72" i="2" s="1"/>
  <c r="H72" i="2" s="1"/>
  <c r="F54" i="2"/>
  <c r="G54" i="2"/>
  <c r="B56" i="2"/>
  <c r="C56" i="2"/>
  <c r="F58" i="2"/>
  <c r="G58" i="2"/>
  <c r="G62" i="2"/>
  <c r="F63" i="2"/>
  <c r="F62" i="2" s="1"/>
  <c r="F64" i="2"/>
  <c r="F68" i="2"/>
  <c r="G68" i="2"/>
  <c r="G71" i="2"/>
  <c r="B16" i="1"/>
  <c r="B31" i="1" s="1"/>
  <c r="C16" i="1"/>
  <c r="F16" i="1"/>
  <c r="G16" i="1"/>
  <c r="B29" i="1"/>
  <c r="C29" i="1"/>
  <c r="F29" i="1"/>
  <c r="F31" i="1" s="1"/>
  <c r="G29" i="1"/>
  <c r="G31" i="1" s="1"/>
  <c r="C31" i="1"/>
  <c r="F34" i="1"/>
  <c r="G34" i="1"/>
  <c r="F38" i="1"/>
  <c r="G38" i="1"/>
  <c r="G48" i="1" s="1"/>
  <c r="G50" i="1" s="1"/>
  <c r="H51" i="1" s="1"/>
  <c r="F44" i="1"/>
  <c r="F48" i="1" s="1"/>
  <c r="G44" i="1"/>
  <c r="J13" i="9" l="1"/>
  <c r="E38" i="8"/>
  <c r="J20" i="9" s="1"/>
  <c r="C63" i="3"/>
  <c r="E63" i="3" s="1"/>
  <c r="G9" i="7"/>
  <c r="F7" i="7"/>
  <c r="H7" i="7" s="1"/>
  <c r="H9" i="7"/>
  <c r="J10" i="9"/>
  <c r="H59" i="2"/>
  <c r="G18" i="7"/>
  <c r="H18" i="7"/>
  <c r="G8" i="9"/>
  <c r="G18" i="9" s="1"/>
  <c r="J19" i="9" s="1"/>
  <c r="F71" i="2"/>
  <c r="F72" i="2" s="1"/>
  <c r="H73" i="2" s="1"/>
  <c r="G22" i="4"/>
  <c r="F50" i="1"/>
  <c r="H50" i="1" s="1"/>
  <c r="C61" i="6"/>
  <c r="C64" i="6" s="1"/>
  <c r="E64" i="6" s="1"/>
  <c r="F38" i="8"/>
  <c r="G38" i="8" s="1"/>
  <c r="E19" i="10"/>
  <c r="K19" i="10" s="1"/>
  <c r="B40" i="4"/>
  <c r="F40" i="4" s="1"/>
  <c r="G40" i="4" s="1"/>
  <c r="G7"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Claudia</author>
  </authors>
  <commentList>
    <comment ref="C63" authorId="0" shapeId="0" xr:uid="{00000000-0006-0000-0300-000001000000}">
      <text>
        <r>
          <rPr>
            <b/>
            <sz val="9"/>
            <color indexed="81"/>
            <rFont val="Tahoma"/>
            <family val="2"/>
          </rPr>
          <t>EVALUACIÓN:
VERIFICAR QUE COINCIDA EL MONTO CON LO REPORTADO EN EL FORMATO ETCA-I-01 EN EL EJERCICIO ACTUAL.</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Claudia</author>
  </authors>
  <commentList>
    <comment ref="F9" authorId="0" shapeId="0" xr:uid="{00000000-0006-0000-0700-000001000000}">
      <text>
        <r>
          <rPr>
            <b/>
            <sz val="9"/>
            <color indexed="81"/>
            <rFont val="Tahoma"/>
            <family val="2"/>
          </rPr>
          <t>Evaluación:
Verificar que coincida este monto con lo reportado en el formato ETCA-I-01 en el ejercicio actual en el mismo rubro</t>
        </r>
      </text>
    </comment>
    <comment ref="F18" authorId="0" shapeId="0" xr:uid="{00000000-0006-0000-0700-000002000000}">
      <text>
        <r>
          <rPr>
            <b/>
            <sz val="9"/>
            <color indexed="81"/>
            <rFont val="Tahoma"/>
            <family val="2"/>
          </rPr>
          <t>Evaluación:
Verificar que coincida este monto con lo reportado en el formato ETCA-I-01 en el ejercicio actual en el mismo rubro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Claudia</author>
  </authors>
  <commentList>
    <comment ref="F38" authorId="0" shapeId="0" xr:uid="{00000000-0006-0000-0800-000001000000}">
      <text>
        <r>
          <rPr>
            <b/>
            <sz val="9"/>
            <color indexed="81"/>
            <rFont val="Tahoma"/>
            <family val="2"/>
          </rPr>
          <t>Evaluación:
Verificar que coincida este monto con lo reportado en el formato ETCA-I-01 en el ejercicio actual Total de Pasivo</t>
        </r>
      </text>
    </comment>
  </commentList>
</comments>
</file>

<file path=xl/sharedStrings.xml><?xml version="1.0" encoding="utf-8"?>
<sst xmlns="http://schemas.openxmlformats.org/spreadsheetml/2006/main" count="600" uniqueCount="443">
  <si>
    <t>Celdas Protegidas</t>
  </si>
  <si>
    <t>"Bajo protesta de decir verdad declaramos que los Estados Financieros y sus Notas, son razonablemente correctos y son responsabilidad del emisor"</t>
  </si>
  <si>
    <t>Total de Pasivo y Hacienda Pública/Patrimonio</t>
  </si>
  <si>
    <t>Total Hacienda Pública/Patrimonio</t>
  </si>
  <si>
    <t>Resultado por Tenencia de Activos no Monetarios</t>
  </si>
  <si>
    <t>Resultado por Posición Monetaria</t>
  </si>
  <si>
    <t>Exceso o Insuficiencia en la Actualización de la Hacienda Pública/Patrimonio</t>
  </si>
  <si>
    <t>Rectificaciones de Resultados de Ejercicios Anteriores</t>
  </si>
  <si>
    <t>Reservas</t>
  </si>
  <si>
    <t>Revalúos</t>
  </si>
  <si>
    <t>Resultados de Ejercicios Anteriores</t>
  </si>
  <si>
    <t>Resultados del Ejercicio (Ahorro/ Desahorro)</t>
  </si>
  <si>
    <t>Hacienda Pública/Patrimonio Generado</t>
  </si>
  <si>
    <t>Actualización de la Hacienda Pública/Patrimonio</t>
  </si>
  <si>
    <t>Donaciones de Capital</t>
  </si>
  <si>
    <t>Aportaciones</t>
  </si>
  <si>
    <t>Hacienda Pública/Patrimonio Contribuido</t>
  </si>
  <si>
    <t>Hacienda Pública/Patrimonio</t>
  </si>
  <si>
    <t>Total de Pasivo</t>
  </si>
  <si>
    <t>Total de Activos</t>
  </si>
  <si>
    <t>Total de Pasivos No Circulantes</t>
  </si>
  <si>
    <t>Total de Activos No Circulantes</t>
  </si>
  <si>
    <t>Otros Activos no Circulantes</t>
  </si>
  <si>
    <t>Estimación por Pérdida o Deterioro de Activos no Circulantes</t>
  </si>
  <si>
    <t>Activos Diferidos</t>
  </si>
  <si>
    <t>Provisiones a Largo Plazo</t>
  </si>
  <si>
    <t>Depreciación, Deterioro y Amortización Acumulada de Bienes</t>
  </si>
  <si>
    <t>Fondos y Bienes de Terceros en Garantía y/o en Administración a Largo Plazo</t>
  </si>
  <si>
    <t>Activos Intangibles</t>
  </si>
  <si>
    <t>Pasivos Diferidos a Largo Plazo</t>
  </si>
  <si>
    <t>Bienes Muebles</t>
  </si>
  <si>
    <t>Deuda Pública a Largo Plazo</t>
  </si>
  <si>
    <t>Bienes Inmuebles, Infraestructura y Construcciones en Proceso</t>
  </si>
  <si>
    <t>Documentos por Pagar a Largo Plazo</t>
  </si>
  <si>
    <t>Derechos a Recibir Efectivo o Equivalentes a Largo Plazo</t>
  </si>
  <si>
    <t>Cuentas por Pagar a Largo Plazo</t>
  </si>
  <si>
    <t>Inversiones Financieras a Largo Plazo</t>
  </si>
  <si>
    <t>Pasivo No Circulante</t>
  </si>
  <si>
    <t>Activo No Circulante</t>
  </si>
  <si>
    <t xml:space="preserve">     Total de Pasivos Circulantes</t>
  </si>
  <si>
    <t xml:space="preserve">     Total de Activos Circulantes</t>
  </si>
  <si>
    <t>Otros Pasivos a Corto Plazo</t>
  </si>
  <si>
    <t>Provisiones a Corto Plazo</t>
  </si>
  <si>
    <t>Otros Activos Circulantes</t>
  </si>
  <si>
    <t>Fondos y Bienes de Terceros en Garantía y/o Administración a Corto Plazo</t>
  </si>
  <si>
    <t>Estimación por Pérdida o Deterioro de Activos Circulantes</t>
  </si>
  <si>
    <t>Pasivos Diferidos a Corto Plazo</t>
  </si>
  <si>
    <t>Almacenes</t>
  </si>
  <si>
    <t>Títulos y Valores a Corto Plazo</t>
  </si>
  <si>
    <t>Inventarios</t>
  </si>
  <si>
    <t>Porción a Corto Plazo de la Deuda Pública a Largo Plazo</t>
  </si>
  <si>
    <t>Derechos a Recibir Bienes o Servicios</t>
  </si>
  <si>
    <t>Documentos por Pagar a Corto Plazo</t>
  </si>
  <si>
    <t>Derechos a Recibir Efectivo o Equivalentes</t>
  </si>
  <si>
    <t>Cuentas por Pagar a Corto Plazo</t>
  </si>
  <si>
    <t>Efectivo y Equivalentes</t>
  </si>
  <si>
    <t>Pasivo Circulante</t>
  </si>
  <si>
    <t>Activo Circulante</t>
  </si>
  <si>
    <t>PASIVO</t>
  </si>
  <si>
    <t>ACTIVO</t>
  </si>
  <si>
    <t>Al 30 de Septiembre de 2020</t>
  </si>
  <si>
    <t>Estado de Situación Financiera</t>
  </si>
  <si>
    <t xml:space="preserve">Comision Estatal del Agua </t>
  </si>
  <si>
    <t>IV. Total del Pasivo y Hacienda Pública/Patrimonio (IV =II+III)</t>
  </si>
  <si>
    <t>III. Total Hacienda Pública/Patrimonio (III = IIIA + IIIB + IIIC)</t>
  </si>
  <si>
    <t>b. Resultado por Tenencia de Activos no Monetarios</t>
  </si>
  <si>
    <t>a. Resultado por Posición Monetaria</t>
  </si>
  <si>
    <t>IIIC. Exceso o Insuficiencia en la Actualización de la Hacienda Pública/Patrimonio (IIIC=a+b)</t>
  </si>
  <si>
    <t>e. Rectificaciones de Resultados de Ejercicios Anteriores</t>
  </si>
  <si>
    <t>d. Reservas</t>
  </si>
  <si>
    <t>c. Revalúos</t>
  </si>
  <si>
    <t>b. Resultados de Ejercicios Anteriores</t>
  </si>
  <si>
    <t>a. Resultados del Ejercicio (Ahorro/ Desahorro)</t>
  </si>
  <si>
    <t>IIIB. Hacienda Pública/Patrimonio Generado (IIIB = a + b + c + d + e)</t>
  </si>
  <si>
    <t>c. Actualización de la Hacienda Pública/Patrimonio</t>
  </si>
  <si>
    <t>b. Donaciones de Capital</t>
  </si>
  <si>
    <t>a. Aportaciones</t>
  </si>
  <si>
    <t>IIIA. Hacienda Pública/Patrimonio Contribuido (IIIA =a +b+c)</t>
  </si>
  <si>
    <t>I. Total del Activo (I = IA + IB)</t>
  </si>
  <si>
    <t>HACIENDA PÚBLICA/PATRIMONIO</t>
  </si>
  <si>
    <t>II. Total del Pasivo (II = IIA + IIB)</t>
  </si>
  <si>
    <t>IB. Total de Activos No Circulantes (IB = a + b + c + d + e + f + g + h + i)</t>
  </si>
  <si>
    <t>i. Otros Activos no Circulantes</t>
  </si>
  <si>
    <t>IIB. Total de Pasivos No Circulantes (IIB=a + b + c + d + e + f)</t>
  </si>
  <si>
    <t>h. Estimación por Pérdida o Deterioro de Activos no Circulantes</t>
  </si>
  <si>
    <t>g. Activos Diferidos</t>
  </si>
  <si>
    <t>f. Provisiones a Largo Plazo</t>
  </si>
  <si>
    <t xml:space="preserve">f. Depreciación, Deterioro y Amortización Acumulada de Bienes </t>
  </si>
  <si>
    <t>e. Fondos y Bienes de Terceros en Garantía y/o en Administración a Largo Plazo</t>
  </si>
  <si>
    <t xml:space="preserve">e. Activos Intangibles </t>
  </si>
  <si>
    <t>d. Pasivos Diferidos a Largo Plazo</t>
  </si>
  <si>
    <t xml:space="preserve">d. Bienes Muebles </t>
  </si>
  <si>
    <t>c. Deuda Pública a Largo Plazo</t>
  </si>
  <si>
    <t xml:space="preserve">c. Bienes Inmuebles, Infraestructura y Construcciones en Proceso </t>
  </si>
  <si>
    <t>b. Documentos por Pagar a Largo Plazo</t>
  </si>
  <si>
    <t xml:space="preserve">b. Derechos a Recibir Efectivo o Equivalentes a Largo Plazo </t>
  </si>
  <si>
    <t>a. Cuentas por Pagar a Largo Plazo</t>
  </si>
  <si>
    <t>a. Inversiones Financieras a Largo Plazo</t>
  </si>
  <si>
    <t>IIA. Total de Pasivos Circulantes (IIA = a +b +c +d +e +f +g +h)</t>
  </si>
  <si>
    <t>IA. Total de Activos Circulantes (IA = a + b + c + d + e + f + g)</t>
  </si>
  <si>
    <t>h3) Otros Pasivos Circulantes</t>
  </si>
  <si>
    <t>g4) Adquisición con Fondos de Terceros</t>
  </si>
  <si>
    <t>h2) Recaudación por Participar</t>
  </si>
  <si>
    <t>g3) Bienes Derivados de Embargos, Decomisos, Aseguramientos y Dación en Pago</t>
  </si>
  <si>
    <t>h1) Ingresos por Clasificar</t>
  </si>
  <si>
    <t>g2) Bienes en Garantía (excluye depósitos de fondos)</t>
  </si>
  <si>
    <t>h. Otros Pasivos a Corto Plazo (h=h1+h2+h3)</t>
  </si>
  <si>
    <t>g1) Valores en Garantía</t>
  </si>
  <si>
    <t>g3) Otras Provisiones a Corto Plazo</t>
  </si>
  <si>
    <t>g. Otros Activos Circulantes (g=g1+g2+g3+g4)</t>
  </si>
  <si>
    <t>g2) Provisión para Contingencias a Corto Plazo</t>
  </si>
  <si>
    <t>f2) Estimación por Deterioro de Inventarios</t>
  </si>
  <si>
    <t>g1) Provisión para Demandas y Juicios a Corto Plazo</t>
  </si>
  <si>
    <t>f1) Estimaciones para Cuentas Incobrables por Derechos a Recibir Efectivo o Equivalentes</t>
  </si>
  <si>
    <t>g. Provisiones a Corto Plazo (g=g1+g2+g3)</t>
  </si>
  <si>
    <t>f. Estimación por Pérdida o Deterioro de Activos Circulantes (f=f1+f2)</t>
  </si>
  <si>
    <t>f6) Valores y Bienes en Garantía a Corto Plazo</t>
  </si>
  <si>
    <t>e. Almacenes</t>
  </si>
  <si>
    <t>f5) Otros Fondos de Terceros en Garantía y/o Administración a Corto Plazo</t>
  </si>
  <si>
    <t>d5) Bienes en Tránsito</t>
  </si>
  <si>
    <t>f4) Fondos de Fideicomisos, Mandatos y Contratos Análogos a Corto Plazo</t>
  </si>
  <si>
    <t>d4) Inventario de Materias Primas, Materiales y Suministros para Producción</t>
  </si>
  <si>
    <t>f3) Fondos Contingentes a Corto Plazo</t>
  </si>
  <si>
    <t>d3) Inventario de Mercancías en Proceso de Elaboración</t>
  </si>
  <si>
    <t>f2) Fondos en Administración a Corto Plazo</t>
  </si>
  <si>
    <t>d2) Inventario de Mercancías Terminadas</t>
  </si>
  <si>
    <t>f1) Fondos en Garantía a Corto Plazo</t>
  </si>
  <si>
    <t>d1) Inventario de Mercancías para Venta</t>
  </si>
  <si>
    <t>f. Fondos y Bienes de Terceros en Garantía y/o Administración a Corto Plazo (f=f1+f2+f3+f4+f5+f6)</t>
  </si>
  <si>
    <t>d. Inventarios (d=d1+d2+d3+d4+d5)</t>
  </si>
  <si>
    <t>e3) Otros Pasivos Diferidos a Corto Plazo</t>
  </si>
  <si>
    <t>c5) Otros Derechos a Recibir Bienes o Servicios a Corto Plazo</t>
  </si>
  <si>
    <t>e2) Intereses Cobrados por Adelantado a Corto Plazo</t>
  </si>
  <si>
    <t>c4) Anticipo a Contratistas por Obras Públicas a Corto Plazo</t>
  </si>
  <si>
    <t>e1) Ingresos Cobrados por Adelantado a Corto Plazo</t>
  </si>
  <si>
    <t>c3) Anticipo a Proveedores por Adquisición de Bienes Intangibles a Corto Plazo</t>
  </si>
  <si>
    <t>e. Pasivos Diferidos a Corto Plazo (e=e1+e2+e3)</t>
  </si>
  <si>
    <t>c2) Anticipo a Proveedores por Adquisición de Bienes Inmuebles y Muebles a Corto Plazo</t>
  </si>
  <si>
    <t>d. Títulos y Valores a Corto Plazo</t>
  </si>
  <si>
    <t>c1) Anticipo a Proveedores por Adquisición de Bienes y Prestación de Servicios a Corto Plazo</t>
  </si>
  <si>
    <t>c2) Porción a Corto Plazo de Arrendamiento Financiero</t>
  </si>
  <si>
    <t>c. Derechos a Recibir Bienes o Servicios (c=c1+c2+c3+c4+c5)</t>
  </si>
  <si>
    <t>c1) Porción a Corto Plazo de la Deuda Pública</t>
  </si>
  <si>
    <t>b7) Otros Derechos a Recibir Efectivo o Equivalentes a Corto Plazo</t>
  </si>
  <si>
    <t>c. Porción a Corto Plazo de la Deuda Pública a Largo Plazo (c=c1+c2)</t>
  </si>
  <si>
    <t>b6) Préstamos Otorgados a Corto Plazo</t>
  </si>
  <si>
    <t>b3) Otros Documentos por Pagar a Corto Plazo</t>
  </si>
  <si>
    <t>b5) Deudores por Anticipos de la Tesorería a Corto Plazo</t>
  </si>
  <si>
    <t>b2) Documentos con Contratistas por Obras Públicas por Pagar a Corto Plazo</t>
  </si>
  <si>
    <t>b4) Ingresos por Recuperar a Corto Plazo</t>
  </si>
  <si>
    <t>b1) Documentos Comerciales por Pagar a Corto Plazo</t>
  </si>
  <si>
    <t>b3) Deudores Diversos por Cobrar a Corto Plazo</t>
  </si>
  <si>
    <t>b. Documentos por Pagar a Corto Plazo (b=b1+b2+b3)</t>
  </si>
  <si>
    <t>b2) Cuentas por Cobrar a Corto Plazo</t>
  </si>
  <si>
    <t>a9) Otras Cuentas por Pagar a Corto Plazo</t>
  </si>
  <si>
    <t>b1) Inversiones Financieras de Corto Plazo</t>
  </si>
  <si>
    <t>a8) Devoluciones de la Ley de Ingresos por Pagar a Corto Plazo</t>
  </si>
  <si>
    <t>b. Derechos a Recibir Efectivo o Equivalentes (b=b1+b2+b3+b4+b5+b6+b7)</t>
  </si>
  <si>
    <t>a7) Retenciones y Contribuciones por Pagar a Corto Plazo</t>
  </si>
  <si>
    <t>a7) Otros Efectivos y Equivalentes</t>
  </si>
  <si>
    <t>a6) Intereses, Comisiones y Otros Gastos de la Deuda Pública por Pagar a Corto Plazo</t>
  </si>
  <si>
    <t>a6) Depósitos de Fondos de Terceros en Garantía y/o Administración</t>
  </si>
  <si>
    <t>a5) Transferencias Otorgadas por Pagar a Corto Plazo</t>
  </si>
  <si>
    <t>a5) Fondos con Afectación Específica</t>
  </si>
  <si>
    <t>a4) Participaciones y Aportaciones por Pagar a Corto Plazo</t>
  </si>
  <si>
    <t>a4) Inversiones Temporales (Hasta 3 meses)</t>
  </si>
  <si>
    <t>a3) Contratistas por Obras Públicas por Pagar a Corto Plazo</t>
  </si>
  <si>
    <t>a3) Bancos/Dependencias y Otros</t>
  </si>
  <si>
    <t>a2) Proveedores por Pagar a Corto Plazo</t>
  </si>
  <si>
    <t>a2) Bancos/Tesorería</t>
  </si>
  <si>
    <t>a1) Servicios Personales por Pagar a Corto Plazo</t>
  </si>
  <si>
    <t>a1) Efectivo</t>
  </si>
  <si>
    <t>a. Cuentas por Pagar a Corto Plazo (a=a1+a2+a3+a4+a5+a6+a7+a8+a9)</t>
  </si>
  <si>
    <t>a. Efectivo y Equivalentes (a=a1+a2+a3+a4+a5+a6+a7)</t>
  </si>
  <si>
    <t>31 de diciembre de 2019</t>
  </si>
  <si>
    <t>Concepto (c)</t>
  </si>
  <si>
    <t>(PESOS)</t>
  </si>
  <si>
    <t>Al 31 de Diciembre de 2019 y al 30 de Septiembre de 2020 (b)</t>
  </si>
  <si>
    <t>Estado de Situación Financiera - Detallado - LDF</t>
  </si>
  <si>
    <t xml:space="preserve"> </t>
  </si>
  <si>
    <t>Bajo protesta de decir verdad declaramos que los Estados Financieros y sus Notas, son razonablemente correctos y son responsabilidad del emisor</t>
  </si>
  <si>
    <t>Resultados del Ejercicio (Ahorro/Desahorro)</t>
  </si>
  <si>
    <t>Total de Gastos y Otras Pérdidas</t>
  </si>
  <si>
    <t>Inversión Pública no Capitalizable</t>
  </si>
  <si>
    <t>Inversión Pública</t>
  </si>
  <si>
    <t>Otros Gastos</t>
  </si>
  <si>
    <t>Aumento por Insuficiencia de Provisiones</t>
  </si>
  <si>
    <t>Aumento por Insuficiencia de Estimaciones por Pérdida o Deterioro u Obsolescencia</t>
  </si>
  <si>
    <t>Disminución de Inventarios</t>
  </si>
  <si>
    <t>Provisiones</t>
  </si>
  <si>
    <t>Estimaciones, Depreciaciones, Deterioros, Obsolescencia y Amortizaciones</t>
  </si>
  <si>
    <t>Otros Gastos y Pérdidas Extraordinarias</t>
  </si>
  <si>
    <t>Apoyos Financieros</t>
  </si>
  <si>
    <t>Costo por Coberturas</t>
  </si>
  <si>
    <t>Gastos de la Deuda Pública</t>
  </si>
  <si>
    <t>Comisiones de la Deuda Pública</t>
  </si>
  <si>
    <t>Intereses de la Deuda Pública</t>
  </si>
  <si>
    <t>Intereses, Comisiones y Otros Gastos de la Deuda Pública</t>
  </si>
  <si>
    <t>Convenios</t>
  </si>
  <si>
    <t>Participaciones</t>
  </si>
  <si>
    <t xml:space="preserve">Participaciones y Aportaciones </t>
  </si>
  <si>
    <t>Transferencias al Exterior</t>
  </si>
  <si>
    <t>Donativos</t>
  </si>
  <si>
    <t>Transferencias a la Seguridad Social</t>
  </si>
  <si>
    <t>Transferencias a Fideicomisos, Mandatos y Contratos Análogos</t>
  </si>
  <si>
    <t>Pensiones y Jubilaciones</t>
  </si>
  <si>
    <t>Ayudas Sociales</t>
  </si>
  <si>
    <t>Subsidios y Subvenciones</t>
  </si>
  <si>
    <t>Transferencias al Resto del Sector Público</t>
  </si>
  <si>
    <t>Transferencias Internas y Asignaciones al Sector Público</t>
  </si>
  <si>
    <t>Transferencias, Asignaciones, Subsidios y Otras Ayudas</t>
  </si>
  <si>
    <t>Servicios Generales</t>
  </si>
  <si>
    <t>Materiales y Suministros</t>
  </si>
  <si>
    <t>Servicios Personales</t>
  </si>
  <si>
    <t>Gastos de Funcionamiento</t>
  </si>
  <si>
    <t>GASTOS Y OTRAS PÉRDIDAS</t>
  </si>
  <si>
    <t>Total de Ingresos y Otros Beneficios</t>
  </si>
  <si>
    <t>Otros Ingresos y Beneficios Varios</t>
  </si>
  <si>
    <t>Disminución del Exceso de Provisiones</t>
  </si>
  <si>
    <t>Disminución del Exceso de Estimaciones por Pérdida o Deterioro u Obsolescencia</t>
  </si>
  <si>
    <t>Incremento por Variación de Inventarios</t>
  </si>
  <si>
    <t>Ingresos Financieros</t>
  </si>
  <si>
    <t>Otros Ingresos y Beneficios</t>
  </si>
  <si>
    <t>Transferencias, Asignaciones, Subsidios y Subvenciones, y Pensiones y Jubilaciones</t>
  </si>
  <si>
    <t xml:space="preserve">Participaciones, Aportaciones, Convenios, Incentivos Derivados de la Colaboración Fiscal y Fondos Distintos de Aportaciones </t>
  </si>
  <si>
    <t xml:space="preserve">Participaciones, Aportaciones, Convenios, Incentivos Derivados de la Colaboración Fiscal, Fondos Distintos de Aportaciones, Transferencias, Asignaciones, Subsidios y Subvenciones, y Pensiones y Juvilaciones </t>
  </si>
  <si>
    <t>Ingresos por Venta de Bienes y Prestación de Servicios</t>
  </si>
  <si>
    <t xml:space="preserve">Aprovechamientos </t>
  </si>
  <si>
    <t xml:space="preserve">Productos </t>
  </si>
  <si>
    <t>Derechos</t>
  </si>
  <si>
    <t xml:space="preserve">Contribuciones de Mejoras </t>
  </si>
  <si>
    <t>Cuotas y Aportaciones de Seguridad Social</t>
  </si>
  <si>
    <t>Impuestos</t>
  </si>
  <si>
    <t>Ingresos de  Gestión</t>
  </si>
  <si>
    <t>INGRESOS Y OTROS BENEFICIOS</t>
  </si>
  <si>
    <t xml:space="preserve">                                                                    </t>
  </si>
  <si>
    <t>Del 01 de enero  al 30 de Septiembre de 2020</t>
  </si>
  <si>
    <t>Estado de Actividades</t>
  </si>
  <si>
    <t>Hacienda Pública / Patrimonio Neto Final de 2020</t>
  </si>
  <si>
    <t>Cambios en el Exceso o Insuficiencia en la Actualización de la Hacienda Pública / Patrimonio Neto de 2020</t>
  </si>
  <si>
    <t>Variaciones de la Hacienda Pública / Patrimonio Generado Neto de 2020</t>
  </si>
  <si>
    <t>Cambios en la Hacienda Pública / Patrimonio Contribuido Neto de 2020</t>
  </si>
  <si>
    <t>Hacienda Pública / Patrimonio Neto Final de 2019</t>
  </si>
  <si>
    <t>Exceso o Insuficiencia en la Actualización de la Hacienda Pública / Patrimonio Neto de 2019</t>
  </si>
  <si>
    <t>Hacienda Pública / Patrimonio Generado Neto de 2019</t>
  </si>
  <si>
    <t>Hacienda Pública / Patrimonio Contribuido Neto de 2019</t>
  </si>
  <si>
    <t>Total</t>
  </si>
  <si>
    <t>Exceso o Insuficiencia en la Actualización de la Hacienda Pública / Patrimonio</t>
  </si>
  <si>
    <t>Hacienda Pública / Patrimonio Generado del Ejercicio</t>
  </si>
  <si>
    <t>Hacienda Pública / Patrimonio Generado de Ejercicios Anteriores</t>
  </si>
  <si>
    <t>Hacienda Pública / Patrimonio Contribuido</t>
  </si>
  <si>
    <t>Concepto</t>
  </si>
  <si>
    <t>Estado de Variación en la Hacienda Pública</t>
  </si>
  <si>
    <t>Excesos o Insuficiencia en la Actualización de la Hacienda Pública/Patrimonio</t>
  </si>
  <si>
    <t>HACIENDA PUBLICA/PATRIMONIO</t>
  </si>
  <si>
    <t>Pasivo</t>
  </si>
  <si>
    <t>Inventario</t>
  </si>
  <si>
    <t>Activo</t>
  </si>
  <si>
    <t>Aplicación</t>
  </si>
  <si>
    <t>Origen</t>
  </si>
  <si>
    <t>Estado de Cambios en la Situación Financiera</t>
  </si>
  <si>
    <t>Efectivo y Equivalentes al Efectivo al Final del Ejercicio</t>
  </si>
  <si>
    <t>Efectivo y Equivalentes al Efectivo al Inicio del Ejercicio</t>
  </si>
  <si>
    <t xml:space="preserve">Incremento/Disminución Neta en el Efectivo y Equivalentes al Efectivo </t>
  </si>
  <si>
    <t>Flujos netos de Efectivo por Actividades de Financiamiento</t>
  </si>
  <si>
    <t>Otras Aplicaciones de Financiamiento</t>
  </si>
  <si>
    <t xml:space="preserve">     Externo</t>
  </si>
  <si>
    <t xml:space="preserve">     Interno</t>
  </si>
  <si>
    <t>Servicios de la Deuda</t>
  </si>
  <si>
    <t>Otros Orígenes de Financiamiento</t>
  </si>
  <si>
    <t>Endeudamiento Neto</t>
  </si>
  <si>
    <t>Flujo de Efectivo de las Actividades de Financiamiento</t>
  </si>
  <si>
    <t>Flujos Netos de Efectivo por Actividades de Inversión</t>
  </si>
  <si>
    <t>Otras Aplicaciones de Inversión</t>
  </si>
  <si>
    <t>Otros Orígenes de Inversión</t>
  </si>
  <si>
    <t xml:space="preserve">Flujos de Efectivo de las Actividades de Inversión </t>
  </si>
  <si>
    <t>Flujos Netos de Efectivo por Actividades de Operación</t>
  </si>
  <si>
    <t>Otras Aplicaciones de Operación</t>
  </si>
  <si>
    <t xml:space="preserve">Participaciones </t>
  </si>
  <si>
    <t xml:space="preserve">Subsidios y Subvenciones </t>
  </si>
  <si>
    <t>Transferencias al resto del Sector Público</t>
  </si>
  <si>
    <t>Otros Orígenes de Operación</t>
  </si>
  <si>
    <t xml:space="preserve">Transferencias, Asignaciones, Subsidios y Subvenciones, y Pensiones y Jubilaciones </t>
  </si>
  <si>
    <t xml:space="preserve">Participaciones,  Aportaciones, Convenios, Incentivos Derivados de la Colaboracion Fiscal y Fondos Distintos de Aportaciones </t>
  </si>
  <si>
    <t>Productos</t>
  </si>
  <si>
    <t>Contribuciones de mejoras</t>
  </si>
  <si>
    <t xml:space="preserve">Flujos de Efectivo de las Actividades de Operación </t>
  </si>
  <si>
    <t xml:space="preserve">                                                        </t>
  </si>
  <si>
    <t>Estado de Flujos de Efectivo</t>
  </si>
  <si>
    <t>Variación del Periodo
(4-1)</t>
  </si>
  <si>
    <t>Saldo
Final
4 (1+2-3)</t>
  </si>
  <si>
    <t>Abonos del Periodo
3</t>
  </si>
  <si>
    <t>Cargos del Periodo
2</t>
  </si>
  <si>
    <t>Saldo
Inicial
1</t>
  </si>
  <si>
    <t xml:space="preserve">       </t>
  </si>
  <si>
    <t>Estado Analítico del Activo</t>
  </si>
  <si>
    <t>Total Deuda y Otros Pasivos</t>
  </si>
  <si>
    <t>Varios</t>
  </si>
  <si>
    <t>pesos</t>
  </si>
  <si>
    <t>Otros Pasivos</t>
  </si>
  <si>
    <t>Subtotal Lago Plazo</t>
  </si>
  <si>
    <t>Arrendamientos Financieros</t>
  </si>
  <si>
    <t>Títulos y Valores</t>
  </si>
  <si>
    <t>Deuda Bilateral</t>
  </si>
  <si>
    <t>Organismos Financieros Internacionales</t>
  </si>
  <si>
    <t>Deuda Externa</t>
  </si>
  <si>
    <t>Banco Bajio</t>
  </si>
  <si>
    <t>Pesos</t>
  </si>
  <si>
    <t>Instituciones de Crédito</t>
  </si>
  <si>
    <t>Deuda Interna</t>
  </si>
  <si>
    <t>Largo Plazo</t>
  </si>
  <si>
    <t>Subtotal Corto Plazo</t>
  </si>
  <si>
    <t>Corto Plazo</t>
  </si>
  <si>
    <t>DEUDA PÚBLICA</t>
  </si>
  <si>
    <t>SALDO FINAL DEL PERIODO</t>
  </si>
  <si>
    <t>SALDO INICIAL DEL PERIODO</t>
  </si>
  <si>
    <t>INSTITUCIÓN O PAÍS ACREEDOR</t>
  </si>
  <si>
    <t>MONEDA DE CONTRATACIÓN</t>
  </si>
  <si>
    <t>DENOMINACIÓN DE LAS DEUDAS</t>
  </si>
  <si>
    <t xml:space="preserve">     </t>
  </si>
  <si>
    <t>Estado Analítico de la Deuda y Otros Pasivos</t>
  </si>
  <si>
    <t>C. Crédito XX</t>
  </si>
  <si>
    <t>B. Crédito 2</t>
  </si>
  <si>
    <t>A. Crédito 1</t>
  </si>
  <si>
    <t>6. Obligaciones a Corto Plazo (Informativo)</t>
  </si>
  <si>
    <t>(m)</t>
  </si>
  <si>
    <t>(p)</t>
  </si>
  <si>
    <t>(n)</t>
  </si>
  <si>
    <t>Pactado</t>
  </si>
  <si>
    <t>Contratado (l)</t>
  </si>
  <si>
    <t>Tasa Efectiva</t>
  </si>
  <si>
    <t>Comisiones y Costos Relacionados (o)</t>
  </si>
  <si>
    <t>Tasa de Interés</t>
  </si>
  <si>
    <t>Plazo</t>
  </si>
  <si>
    <t>Monto</t>
  </si>
  <si>
    <t>Obligaciones a Corto Plazo (k)</t>
  </si>
  <si>
    <t>Se refiere al valor del Bono Cupón Cero que respalda el pago de los créditos asociados al mismo (Activo).</t>
  </si>
  <si>
    <t>Se refiere a cualquier Financiamiento sin fuente o garantía de pago definida, que sea asumida de manera solidaria o subsidiaria por las Entidades Federativas con sus Municipios, organismos descentralizados y empresas de participación estatal mayoritaria y fideicomisos, locales o municipales, y por los Municipios con sus respectivos organismos descentralizados y empresas de participación municipal mayoritaria.</t>
  </si>
  <si>
    <t>C. Instrumento Bono Cupón Cero XX</t>
  </si>
  <si>
    <t>B. Instrumento Bono Cupón Cero 2</t>
  </si>
  <si>
    <t>A. Instrumento Bono Cupón Cero 1</t>
  </si>
  <si>
    <t>5. Valor de Instrumentos Bono Cupón Cero 2 (Informativo)</t>
  </si>
  <si>
    <t>C. Deuda Contingente XX</t>
  </si>
  <si>
    <t>B. Deuda Contingente 2</t>
  </si>
  <si>
    <t>A. Deuda Contingente 1</t>
  </si>
  <si>
    <t>4. Deuda Contingente 1 (informativo)</t>
  </si>
  <si>
    <t>3. Total de la Deuda Pública y Otros Pasivos (3=1+2)</t>
  </si>
  <si>
    <t xml:space="preserve">2. Otros Pasivos </t>
  </si>
  <si>
    <t>b3) Arrendamientos Financieros</t>
  </si>
  <si>
    <t>b2) Títulos y Valores</t>
  </si>
  <si>
    <t>b1) Instituciones de Crédito</t>
  </si>
  <si>
    <t>B. Largo Plazo (B=b1+b2+b3)</t>
  </si>
  <si>
    <t>a3) Arrendamientos Financieros</t>
  </si>
  <si>
    <t>a2) Títulos y Valores</t>
  </si>
  <si>
    <t>a1) Instituciones de Crédito</t>
  </si>
  <si>
    <t>A. Corto Plazo (A=a1+a2+a3)</t>
  </si>
  <si>
    <t>1. Deuda Pública (1=A+B)</t>
  </si>
  <si>
    <t>h=d+e-f+g</t>
  </si>
  <si>
    <t>al 31 de diciembre de 2019(d)</t>
  </si>
  <si>
    <t>Pago de Comisiones y demás costos asociados durante el Periodo (j)</t>
  </si>
  <si>
    <t>Pago de Intereses del Periodo (i)</t>
  </si>
  <si>
    <t>Saldo Final del Periodo (h)</t>
  </si>
  <si>
    <t>Revaluaciones, Reclasificaciones y Otros Ajustes (g)</t>
  </si>
  <si>
    <t>Amortizaciones del Periodo (f)</t>
  </si>
  <si>
    <t>Disposiciones del Periodo (e)</t>
  </si>
  <si>
    <t>Saldo</t>
  </si>
  <si>
    <t>Denominación de la Deuda Pública y Otros Pasivos (c)</t>
  </si>
  <si>
    <t>Informe Analítico de la Deuda Pública y Otros Pasivos - LDF</t>
  </si>
  <si>
    <t>C. Total de Obligaciones Diferentes de Financiamiento (C=A+B)</t>
  </si>
  <si>
    <t>d) Otro Instrumento XX</t>
  </si>
  <si>
    <t>c) Otro Instrumento 3</t>
  </si>
  <si>
    <t>b) Otro Instrumento 2</t>
  </si>
  <si>
    <t>a) Otro Instrumento 1</t>
  </si>
  <si>
    <t>B. Otros Instrumentos (B=a+b+c+d)</t>
  </si>
  <si>
    <t>d) APP XX</t>
  </si>
  <si>
    <t>c) APP 3</t>
  </si>
  <si>
    <t>b) APP 2</t>
  </si>
  <si>
    <t>a) APP 1</t>
  </si>
  <si>
    <t>A. Asociaciones Público Privadas (APP’s) (A=a+b+c+d)</t>
  </si>
  <si>
    <t>Saldo pendiente por pagar de la inversión al XX de XXXXXX de 2020 (m = g – l)</t>
  </si>
  <si>
    <t>Monto pagado de la inversión actualizado al XX de XXXXXX de 2020 (l)</t>
  </si>
  <si>
    <t>Monto pagado de la inversión al XX de XXXXXX de 2020 (k)</t>
  </si>
  <si>
    <t>Monto promedio mensual del pago de la contraprestación correspondiente al pago de inversión (j)</t>
  </si>
  <si>
    <t>Monto promedio mensual del pago de la contraprestación (i)</t>
  </si>
  <si>
    <t>Plazo pactado (h)</t>
  </si>
  <si>
    <t>Monto de la inversión pactado (g)</t>
  </si>
  <si>
    <t>Fecha de vencimiento (f)</t>
  </si>
  <si>
    <t>Fecha de inicio de operación del proyecto (e)</t>
  </si>
  <si>
    <t>Fecha del Contrato (d)</t>
  </si>
  <si>
    <t>Denominación de las Obligaciones Diferentes de Financiamiento (c)</t>
  </si>
  <si>
    <t>Informe Analítico de Obligaciones Diferentes de Financiamientos – LDF</t>
  </si>
  <si>
    <t>5.- Derivado de los asuntos laborales en contra de esta Entidad, salvo error u omisión de carácter aritmético se asciende aproximadamente a un monto de $16,845,782.77</t>
  </si>
  <si>
    <t>4.-Se tiene un pasivo contingente derivado de los juicios de amparo promovidos por 4 asociaciones civiles de producción agrícola, que pertenecen al distrito de Riego 041 del Rio Yaqui, en contra del Fondo de Operación de Obras Sonora SI (FOOSSI) y la Comisión Estatal del Agua  (CEA), reclamando el proceso de licitación mediante el cual, se licito el proyecto y construcción del acueducto denominado “independencia” y en contra  de las asignaciones de agua que entregó la Comisión Nacional del Agua  a CEA. A la fecha  del presente informe, aun no se concluyen los juicios antes mencionados, por lo que el resultado final de los litigios actualmente no puede ser determinado; sin embargo, los abogados  a cargo de estos asuntos, consideran que el resultado final de los juicios será favorable para CEA Y FOOSSI. En lo que respecta a este juicio de amparo, no se puede cuantificar la contingencia debido a que no existe una reparacion economica dentro del juicio, ya que este tipo se refiere solo a un acto de autoridad.</t>
  </si>
  <si>
    <t xml:space="preserve">3.-Se tiene responsabilidad contingente por diversos juicios pendientes en contra de la entidad, como son: agrario, de amparo, juicio especial de desahucio, así como por asuntos laborales interpuestos en contra de las Unidades de la Comisión, a la fecha lo que se puede cuantificar con aproximación es por un monto de $11,395,763.96 cabe mencionar que dentro de estos juicios laborales existen unos que son por nivelacion de pensión y no se puede determinar el monto de los mismos ni aproximadamente, que en caso de fallarse en su contra, pudieran tener un impacto en las finanzas de la entidad. En el caso de juicios de amparos, desahucio, no es posible determinar un monto ya que solo se refieren a acto de autoridad. </t>
  </si>
  <si>
    <t xml:space="preserve">2.- Existe un pasivo contingente derivado de las pensiones y jubilaciones a que tiene derecho el personal de la Comisión, conforme a lo dispuesto en el artículo 116 de la Ley del Instituto de Seguridad  y Servicios Sociales de los Trabajadores del Estado de Sonora (ley del ISSSTESON). Respecto a este pasivo contingente no es posible determinar un importe por estos conceptos, debido a que la entidad solo entera las aportaciones de acuerdo a los porcentajes establecidos por la Ley correspondiente. </t>
  </si>
  <si>
    <t>1.- Se tiene un pasivo contingente derivado de las obligaciones laborales a que se encuentra sujeta esta Comisión, de acuerdo con las disposiciones contenidas en la Ley Federal del Trabajo y la Ley 40 de Servicio Civil para el Estado de Sonora. A la fecha se tiene registrada una provision por un monto $ 56,896,208 que fue deteminada por un despacho competente para realizar esta provisión</t>
  </si>
  <si>
    <t>A Largo Plazo</t>
  </si>
  <si>
    <t xml:space="preserve">          (PESOS)</t>
  </si>
  <si>
    <t>Al 30 de septiembre del 2020</t>
  </si>
  <si>
    <t>Informe sobre Pasivos Contingentes</t>
  </si>
  <si>
    <t>Sistema Estatal de Evaluación</t>
  </si>
  <si>
    <t>Responsabilidad Sobre la Presentación Razonable de los Estados Financieros.</t>
  </si>
  <si>
    <t>17.</t>
  </si>
  <si>
    <t>Partes Relacionadas.</t>
  </si>
  <si>
    <t>16.</t>
  </si>
  <si>
    <t>Eventos Posteriores al Cierre.</t>
  </si>
  <si>
    <t>15.</t>
  </si>
  <si>
    <t>Información por Segmentos.</t>
  </si>
  <si>
    <t>14.</t>
  </si>
  <si>
    <t>Proceso de Mejora.</t>
  </si>
  <si>
    <t>13.</t>
  </si>
  <si>
    <t>Calificaciones otorgadas.</t>
  </si>
  <si>
    <t>12.</t>
  </si>
  <si>
    <t>Información sobre la Deuda y el Reporte Analítico de la Deuda.</t>
  </si>
  <si>
    <t>11.</t>
  </si>
  <si>
    <t>Reporte de la Recaudación.</t>
  </si>
  <si>
    <t>10.</t>
  </si>
  <si>
    <t>Fideicomisos, Mandatos y Análogos.</t>
  </si>
  <si>
    <t>9.</t>
  </si>
  <si>
    <t>Reporte Analítico del Activo.</t>
  </si>
  <si>
    <t>8.</t>
  </si>
  <si>
    <t>Posición en Moneda Estranjera y Protección por Riesgo Cambiario.</t>
  </si>
  <si>
    <t>7.</t>
  </si>
  <si>
    <t>Políticas de Contabilidad Significativas.</t>
  </si>
  <si>
    <t>6.</t>
  </si>
  <si>
    <t>Bases de Preparación de los Estados Financieros.</t>
  </si>
  <si>
    <t>5.</t>
  </si>
  <si>
    <t>Organización y Objeto Social.</t>
  </si>
  <si>
    <t>4.</t>
  </si>
  <si>
    <t>Autorización e Historia.</t>
  </si>
  <si>
    <t>3.</t>
  </si>
  <si>
    <t>Panorama Económico y Financiero.</t>
  </si>
  <si>
    <t>2.</t>
  </si>
  <si>
    <t>Introducción.</t>
  </si>
  <si>
    <t>1.</t>
  </si>
  <si>
    <t>Incluir los 17 puntos señalados</t>
  </si>
  <si>
    <t>NOTAS DE GESTION ADMINISTRATIVA:</t>
  </si>
  <si>
    <t>NOTAS DE MEMORIA: Cuentas de Orden</t>
  </si>
  <si>
    <t>NOTAS DE DESGLOSE</t>
  </si>
  <si>
    <t>Se deberá cumplir con lo siguiente:</t>
  </si>
  <si>
    <r>
      <t xml:space="preserve">        NOTAS A LOS ESTADOS FINANCIEROS       </t>
    </r>
    <r>
      <rPr>
        <b/>
        <sz val="14"/>
        <color theme="1"/>
        <rFont val="Arial Narrow"/>
        <family val="2"/>
      </rPr>
      <t xml:space="preserve">                                                                                                                         Ver Guía de Elaboración             </t>
    </r>
  </si>
  <si>
    <t xml:space="preserve">                                                                                                                     </t>
  </si>
  <si>
    <t>Notas a los Estados Financieros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</si>
</sst>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53"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Arial Narrow"/>
      <family val="2"/>
    </font>
    <font>
      <b/>
      <sz val="11"/>
      <color theme="1"/>
      <name val="Arial Narrow"/>
      <family val="2"/>
    </font>
    <font>
      <sz val="11"/>
      <color theme="0"/>
      <name val="Arial Narrow"/>
      <family val="2"/>
    </font>
    <font>
      <sz val="10"/>
      <color theme="1"/>
      <name val="Arial Narrow"/>
      <family val="2"/>
    </font>
    <font>
      <b/>
      <i/>
      <sz val="10"/>
      <color theme="1"/>
      <name val="Arial Narrow"/>
      <family val="2"/>
    </font>
    <font>
      <b/>
      <i/>
      <sz val="11"/>
      <color theme="1"/>
      <name val="Arial Narrow"/>
      <family val="2"/>
    </font>
    <font>
      <sz val="11"/>
      <color rgb="FF000000"/>
      <name val="Arial Narrow"/>
      <family val="2"/>
    </font>
    <font>
      <i/>
      <sz val="11"/>
      <color theme="1"/>
      <name val="Arial Narrow"/>
      <family val="2"/>
    </font>
    <font>
      <b/>
      <sz val="10"/>
      <color theme="1"/>
      <name val="Arial Narrow"/>
      <family val="2"/>
    </font>
    <font>
      <i/>
      <sz val="10"/>
      <color theme="1"/>
      <name val="Arial Narrow"/>
      <family val="2"/>
    </font>
    <font>
      <sz val="10"/>
      <color rgb="FF000000"/>
      <name val="Arial Narrow"/>
      <family val="2"/>
    </font>
    <font>
      <b/>
      <u/>
      <sz val="11"/>
      <color rgb="FF000000"/>
      <name val="Arial Narrow"/>
      <family val="2"/>
    </font>
    <font>
      <b/>
      <sz val="12"/>
      <color theme="1"/>
      <name val="Arial Narrow"/>
      <family val="2"/>
    </font>
    <font>
      <b/>
      <sz val="8"/>
      <color theme="1"/>
      <name val="Arial Narrow"/>
      <family val="2"/>
    </font>
    <font>
      <sz val="8"/>
      <color theme="1"/>
      <name val="Arial Narrow"/>
      <family val="2"/>
    </font>
    <font>
      <b/>
      <i/>
      <sz val="8"/>
      <color theme="1"/>
      <name val="Arial Narrow"/>
      <family val="2"/>
    </font>
    <font>
      <b/>
      <sz val="6"/>
      <color theme="1"/>
      <name val="Arial Narrow"/>
      <family val="2"/>
    </font>
    <font>
      <sz val="12"/>
      <color theme="1"/>
      <name val="Arial Narrow"/>
      <family val="2"/>
    </font>
    <font>
      <b/>
      <sz val="12"/>
      <color theme="0"/>
      <name val="Arial Narrow"/>
      <family val="2"/>
    </font>
    <font>
      <b/>
      <sz val="11"/>
      <color theme="0"/>
      <name val="Arial Narrow"/>
      <family val="2"/>
    </font>
    <font>
      <b/>
      <sz val="16"/>
      <color theme="0"/>
      <name val="Arial Narrow"/>
      <family val="2"/>
    </font>
    <font>
      <b/>
      <sz val="11"/>
      <color rgb="FF000000"/>
      <name val="Arial Narrow"/>
      <family val="2"/>
    </font>
    <font>
      <b/>
      <sz val="9"/>
      <color theme="1"/>
      <name val="Arial Narrow"/>
      <family val="2"/>
    </font>
    <font>
      <b/>
      <sz val="9"/>
      <color indexed="81"/>
      <name val="Tahoma"/>
      <family val="2"/>
    </font>
    <font>
      <sz val="9"/>
      <color indexed="81"/>
      <name val="Tahoma"/>
      <family val="2"/>
    </font>
    <font>
      <b/>
      <sz val="7"/>
      <color theme="1"/>
      <name val="Arial"/>
      <family val="2"/>
    </font>
    <font>
      <b/>
      <sz val="6"/>
      <color theme="1"/>
      <name val="Arial"/>
      <family val="2"/>
    </font>
    <font>
      <b/>
      <sz val="8"/>
      <color theme="1"/>
      <name val="Arial"/>
      <family val="2"/>
    </font>
    <font>
      <sz val="6"/>
      <color theme="1"/>
      <name val="Arial"/>
      <family val="2"/>
    </font>
    <font>
      <sz val="8"/>
      <color theme="1"/>
      <name val="Arial"/>
      <family val="2"/>
    </font>
    <font>
      <b/>
      <sz val="10"/>
      <color theme="1"/>
      <name val="Arial"/>
      <family val="2"/>
    </font>
    <font>
      <sz val="9"/>
      <color theme="1"/>
      <name val="Arial Narrow"/>
      <family val="2"/>
    </font>
    <font>
      <b/>
      <sz val="10"/>
      <color theme="0"/>
      <name val="Arial Narrow"/>
      <family val="2"/>
    </font>
    <font>
      <b/>
      <sz val="8"/>
      <color theme="0"/>
      <name val="Arial Narrow"/>
      <family val="2"/>
    </font>
    <font>
      <sz val="6"/>
      <color theme="1"/>
      <name val="Arial Narrow"/>
      <family val="2"/>
    </font>
    <font>
      <sz val="7"/>
      <color theme="1"/>
      <name val="Arial Narrow"/>
      <family val="2"/>
    </font>
    <font>
      <b/>
      <u/>
      <sz val="10"/>
      <color theme="1"/>
      <name val="Arial Narrow"/>
      <family val="2"/>
    </font>
    <font>
      <b/>
      <i/>
      <sz val="10"/>
      <color rgb="FF000000"/>
      <name val="Arial Narrow"/>
      <family val="2"/>
    </font>
    <font>
      <b/>
      <sz val="10"/>
      <color rgb="FF000000"/>
      <name val="Arial Narrow"/>
      <family val="2"/>
    </font>
    <font>
      <b/>
      <i/>
      <sz val="11"/>
      <color rgb="FF000000"/>
      <name val="Arial Narrow"/>
      <family val="2"/>
    </font>
    <font>
      <b/>
      <sz val="14"/>
      <color theme="0"/>
      <name val="Arial Narrow"/>
      <family val="2"/>
    </font>
    <font>
      <sz val="7.5"/>
      <color theme="1"/>
      <name val="Arial Narrow"/>
      <family val="2"/>
    </font>
    <font>
      <sz val="7.5"/>
      <color theme="1"/>
      <name val="Arial"/>
      <family val="2"/>
    </font>
    <font>
      <b/>
      <sz val="7.5"/>
      <color theme="1"/>
      <name val="Arial"/>
      <family val="2"/>
    </font>
    <font>
      <sz val="7.5"/>
      <color theme="1"/>
      <name val="Calibri"/>
      <family val="2"/>
      <scheme val="minor"/>
    </font>
    <font>
      <sz val="7"/>
      <color theme="1"/>
      <name val="Arial"/>
      <family val="2"/>
    </font>
    <font>
      <b/>
      <i/>
      <sz val="7.5"/>
      <color theme="1"/>
      <name val="Arial Narrow"/>
      <family val="2"/>
    </font>
    <font>
      <b/>
      <sz val="7.5"/>
      <color theme="1"/>
      <name val="Arial Narrow"/>
      <family val="2"/>
    </font>
    <font>
      <b/>
      <sz val="8"/>
      <name val="Arial Narrow"/>
      <family val="2"/>
    </font>
    <font>
      <b/>
      <sz val="14"/>
      <color theme="1"/>
      <name val="Arial Narrow"/>
      <family val="2"/>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BFBFBF"/>
        <bgColor indexed="64"/>
      </patternFill>
    </fill>
    <fill>
      <patternFill patternType="solid">
        <fgColor rgb="FFFFFFFF"/>
        <bgColor indexed="64"/>
      </patternFill>
    </fill>
    <fill>
      <patternFill patternType="solid">
        <fgColor rgb="FFD9D9D9"/>
        <bgColor indexed="64"/>
      </patternFill>
    </fill>
  </fills>
  <borders count="35">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top style="medium">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style="double">
        <color indexed="64"/>
      </top>
      <bottom/>
      <diagonal/>
    </border>
    <border>
      <left/>
      <right/>
      <top style="medium">
        <color indexed="64"/>
      </top>
      <bottom style="double">
        <color indexed="64"/>
      </bottom>
      <diagonal/>
    </border>
    <border>
      <left/>
      <right style="medium">
        <color indexed="64"/>
      </right>
      <top/>
      <bottom style="dotted">
        <color indexed="64"/>
      </bottom>
      <diagonal/>
    </border>
    <border>
      <left style="medium">
        <color indexed="64"/>
      </left>
      <right style="medium">
        <color indexed="64"/>
      </right>
      <top/>
      <bottom style="dotted">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right style="thin">
        <color indexed="64"/>
      </right>
      <top/>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408">
    <xf numFmtId="0" fontId="0" fillId="0" borderId="0" xfId="0"/>
    <xf numFmtId="0" fontId="3" fillId="0" borderId="0" xfId="0" applyFont="1" applyProtection="1">
      <protection locked="0"/>
    </xf>
    <xf numFmtId="0" fontId="4" fillId="0" borderId="0" xfId="0" applyFont="1" applyProtection="1">
      <protection locked="0"/>
    </xf>
    <xf numFmtId="0" fontId="3" fillId="2" borderId="0" xfId="0" applyFont="1" applyFill="1" applyProtection="1">
      <protection locked="0"/>
    </xf>
    <xf numFmtId="0" fontId="5" fillId="0" borderId="0" xfId="0" applyFont="1" applyAlignment="1">
      <alignment wrapText="1"/>
    </xf>
    <xf numFmtId="0" fontId="6" fillId="0" borderId="0" xfId="0" applyFont="1" applyProtection="1">
      <protection locked="0"/>
    </xf>
    <xf numFmtId="43" fontId="6" fillId="0" borderId="0" xfId="0" applyNumberFormat="1" applyFont="1" applyProtection="1">
      <protection locked="0"/>
    </xf>
    <xf numFmtId="0" fontId="6" fillId="0" borderId="1" xfId="0" applyFont="1" applyBorder="1" applyProtection="1">
      <protection locked="0"/>
    </xf>
    <xf numFmtId="0" fontId="6" fillId="0" borderId="2" xfId="0" applyFont="1" applyBorder="1" applyProtection="1">
      <protection locked="0"/>
    </xf>
    <xf numFmtId="0" fontId="3" fillId="0" borderId="2" xfId="0" applyFont="1" applyBorder="1" applyProtection="1">
      <protection locked="0"/>
    </xf>
    <xf numFmtId="43" fontId="6" fillId="0" borderId="2" xfId="0" applyNumberFormat="1" applyFont="1" applyBorder="1" applyProtection="1">
      <protection locked="0"/>
    </xf>
    <xf numFmtId="0" fontId="3" fillId="0" borderId="3" xfId="0" applyFont="1" applyBorder="1" applyProtection="1">
      <protection locked="0"/>
    </xf>
    <xf numFmtId="43" fontId="7" fillId="2" borderId="4" xfId="0" applyNumberFormat="1" applyFont="1" applyFill="1" applyBorder="1"/>
    <xf numFmtId="43" fontId="7" fillId="2" borderId="0" xfId="0" applyNumberFormat="1" applyFont="1" applyFill="1"/>
    <xf numFmtId="0" fontId="8" fillId="2" borderId="0" xfId="0" applyFont="1" applyFill="1" applyAlignment="1" applyProtection="1">
      <alignment wrapText="1"/>
      <protection locked="0"/>
    </xf>
    <xf numFmtId="0" fontId="9" fillId="0" borderId="5" xfId="0" applyFont="1" applyBorder="1" applyAlignment="1" applyProtection="1">
      <alignment horizontal="justify" wrapText="1"/>
      <protection locked="0"/>
    </xf>
    <xf numFmtId="4" fontId="6" fillId="0" borderId="4" xfId="0" applyNumberFormat="1" applyFont="1" applyBorder="1" applyProtection="1">
      <protection locked="0"/>
    </xf>
    <xf numFmtId="4" fontId="6" fillId="0" borderId="0" xfId="0" applyNumberFormat="1" applyFont="1" applyProtection="1">
      <protection locked="0"/>
    </xf>
    <xf numFmtId="0" fontId="10" fillId="0" borderId="0" xfId="0" applyFont="1" applyAlignment="1" applyProtection="1">
      <alignment wrapText="1"/>
      <protection locked="0"/>
    </xf>
    <xf numFmtId="0" fontId="3" fillId="0" borderId="5" xfId="0" applyFont="1" applyBorder="1" applyProtection="1">
      <protection locked="0"/>
    </xf>
    <xf numFmtId="0" fontId="3" fillId="0" borderId="5" xfId="0" applyFont="1" applyBorder="1" applyAlignment="1" applyProtection="1">
      <alignment wrapText="1"/>
      <protection locked="0"/>
    </xf>
    <xf numFmtId="43" fontId="6" fillId="0" borderId="4" xfId="0" applyNumberFormat="1" applyFont="1" applyBorder="1" applyProtection="1">
      <protection locked="0"/>
    </xf>
    <xf numFmtId="0" fontId="9" fillId="0" borderId="0" xfId="0" applyFont="1" applyAlignment="1" applyProtection="1">
      <alignment horizontal="justify" wrapText="1"/>
      <protection locked="0"/>
    </xf>
    <xf numFmtId="43" fontId="6" fillId="0" borderId="4" xfId="2" applyNumberFormat="1" applyFont="1" applyFill="1" applyBorder="1" applyAlignment="1" applyProtection="1">
      <alignment vertical="top" wrapText="1"/>
      <protection locked="0"/>
    </xf>
    <xf numFmtId="43" fontId="6" fillId="0" borderId="0" xfId="2" applyNumberFormat="1" applyFont="1" applyFill="1" applyBorder="1" applyAlignment="1" applyProtection="1">
      <alignment vertical="top" wrapText="1"/>
      <protection locked="0"/>
    </xf>
    <xf numFmtId="0" fontId="3" fillId="0" borderId="0" xfId="0" applyFont="1" applyAlignment="1" applyProtection="1">
      <alignment wrapText="1"/>
      <protection locked="0"/>
    </xf>
    <xf numFmtId="43" fontId="6" fillId="0" borderId="0" xfId="0" applyNumberFormat="1" applyFont="1" applyAlignment="1" applyProtection="1">
      <alignment wrapText="1"/>
      <protection locked="0"/>
    </xf>
    <xf numFmtId="43" fontId="11" fillId="2" borderId="4" xfId="0" applyNumberFormat="1" applyFont="1" applyFill="1" applyBorder="1" applyAlignment="1">
      <alignment vertical="center" wrapText="1"/>
    </xf>
    <xf numFmtId="43" fontId="11" fillId="2" borderId="0" xfId="0" applyNumberFormat="1" applyFont="1" applyFill="1" applyAlignment="1">
      <alignment vertical="center" wrapText="1"/>
    </xf>
    <xf numFmtId="0" fontId="8" fillId="2" borderId="0" xfId="0" applyFont="1" applyFill="1" applyAlignment="1" applyProtection="1">
      <alignment horizontal="left" wrapText="1"/>
      <protection locked="0"/>
    </xf>
    <xf numFmtId="43" fontId="12" fillId="0" borderId="0" xfId="0" applyNumberFormat="1" applyFont="1" applyAlignment="1" applyProtection="1">
      <alignment wrapText="1"/>
      <protection locked="0"/>
    </xf>
    <xf numFmtId="0" fontId="10" fillId="0" borderId="5" xfId="0" applyFont="1" applyBorder="1" applyAlignment="1" applyProtection="1">
      <alignment wrapText="1"/>
      <protection locked="0"/>
    </xf>
    <xf numFmtId="43" fontId="11" fillId="2" borderId="4" xfId="0" applyNumberFormat="1" applyFont="1" applyFill="1" applyBorder="1" applyAlignment="1">
      <alignment wrapText="1"/>
    </xf>
    <xf numFmtId="43" fontId="11" fillId="2" borderId="0" xfId="0" applyNumberFormat="1" applyFont="1" applyFill="1" applyAlignment="1">
      <alignment wrapText="1"/>
    </xf>
    <xf numFmtId="43" fontId="6" fillId="0" borderId="4" xfId="0" applyNumberFormat="1" applyFont="1" applyBorder="1" applyAlignment="1" applyProtection="1">
      <alignment wrapText="1"/>
      <protection locked="0"/>
    </xf>
    <xf numFmtId="0" fontId="4" fillId="0" borderId="0" xfId="0" applyFont="1" applyAlignment="1" applyProtection="1">
      <alignment wrapText="1"/>
      <protection locked="0"/>
    </xf>
    <xf numFmtId="43" fontId="7" fillId="0" borderId="4" xfId="0" applyNumberFormat="1" applyFont="1" applyBorder="1" applyAlignment="1" applyProtection="1">
      <alignment wrapText="1"/>
      <protection locked="0"/>
    </xf>
    <xf numFmtId="43" fontId="7" fillId="0" borderId="0" xfId="0" applyNumberFormat="1" applyFont="1" applyAlignment="1" applyProtection="1">
      <alignment wrapText="1"/>
      <protection locked="0"/>
    </xf>
    <xf numFmtId="0" fontId="0" fillId="0" borderId="0" xfId="0" applyProtection="1">
      <protection locked="0"/>
    </xf>
    <xf numFmtId="43" fontId="7" fillId="2" borderId="4" xfId="0" applyNumberFormat="1" applyFont="1" applyFill="1" applyBorder="1" applyAlignment="1">
      <alignment wrapText="1"/>
    </xf>
    <xf numFmtId="43" fontId="7" fillId="2" borderId="0" xfId="0" applyNumberFormat="1" applyFont="1" applyFill="1" applyAlignment="1">
      <alignment wrapText="1"/>
    </xf>
    <xf numFmtId="0" fontId="8" fillId="2" borderId="5" xfId="0" applyFont="1" applyFill="1" applyBorder="1" applyAlignment="1" applyProtection="1">
      <alignment wrapText="1"/>
      <protection locked="0"/>
    </xf>
    <xf numFmtId="0" fontId="3" fillId="0" borderId="5" xfId="0" applyFont="1" applyBorder="1" applyAlignment="1" applyProtection="1">
      <alignment horizontal="left" wrapText="1"/>
      <protection locked="0"/>
    </xf>
    <xf numFmtId="0" fontId="3" fillId="0" borderId="0" xfId="0" applyFont="1" applyAlignment="1" applyProtection="1">
      <alignment horizontal="left" wrapText="1"/>
      <protection locked="0"/>
    </xf>
    <xf numFmtId="0" fontId="3" fillId="0" borderId="5" xfId="0" applyFont="1" applyBorder="1" applyAlignment="1" applyProtection="1">
      <alignment vertical="top" wrapText="1"/>
      <protection locked="0"/>
    </xf>
    <xf numFmtId="0" fontId="3" fillId="0" borderId="5" xfId="0" applyFont="1" applyBorder="1" applyAlignment="1" applyProtection="1">
      <alignment horizontal="center" wrapText="1"/>
      <protection locked="0"/>
    </xf>
    <xf numFmtId="0" fontId="3" fillId="0" borderId="0" xfId="0" applyFont="1" applyAlignment="1" applyProtection="1">
      <alignment horizontal="left" wrapText="1"/>
      <protection locked="0"/>
    </xf>
    <xf numFmtId="0" fontId="8" fillId="0" borderId="0" xfId="0" applyFont="1" applyAlignment="1" applyProtection="1">
      <alignment wrapText="1"/>
      <protection locked="0"/>
    </xf>
    <xf numFmtId="0" fontId="8" fillId="0" borderId="5" xfId="0" applyFont="1" applyBorder="1" applyAlignment="1" applyProtection="1">
      <alignment wrapText="1"/>
      <protection locked="0"/>
    </xf>
    <xf numFmtId="43" fontId="12" fillId="0" borderId="4" xfId="0" applyNumberFormat="1" applyFont="1" applyBorder="1" applyAlignment="1" applyProtection="1">
      <alignment wrapText="1"/>
      <protection locked="0"/>
    </xf>
    <xf numFmtId="0" fontId="8" fillId="2" borderId="0" xfId="0" applyFont="1" applyFill="1" applyProtection="1">
      <protection locked="0"/>
    </xf>
    <xf numFmtId="0" fontId="3" fillId="0" borderId="0" xfId="0" applyFont="1" applyAlignment="1" applyProtection="1">
      <alignment horizontal="justify" wrapText="1"/>
      <protection locked="0"/>
    </xf>
    <xf numFmtId="0" fontId="3" fillId="0" borderId="5" xfId="0" applyFont="1" applyBorder="1" applyAlignment="1" applyProtection="1">
      <alignment horizontal="left" vertical="top" wrapText="1"/>
      <protection locked="0"/>
    </xf>
    <xf numFmtId="0" fontId="7" fillId="0" borderId="4" xfId="0" applyFont="1" applyBorder="1" applyAlignment="1" applyProtection="1">
      <alignment wrapText="1"/>
      <protection locked="0"/>
    </xf>
    <xf numFmtId="0" fontId="7" fillId="0" borderId="0" xfId="0" applyFont="1" applyAlignment="1" applyProtection="1">
      <alignment wrapText="1"/>
      <protection locked="0"/>
    </xf>
    <xf numFmtId="0" fontId="13" fillId="0" borderId="4" xfId="0" applyFont="1" applyBorder="1" applyAlignment="1" applyProtection="1">
      <alignment vertical="top" wrapText="1"/>
      <protection locked="0"/>
    </xf>
    <xf numFmtId="0" fontId="13" fillId="0" borderId="0" xfId="0" applyFont="1" applyAlignment="1" applyProtection="1">
      <alignment vertical="top" wrapText="1"/>
      <protection locked="0"/>
    </xf>
    <xf numFmtId="0" fontId="13" fillId="0" borderId="5" xfId="0" applyFont="1" applyBorder="1" applyAlignment="1" applyProtection="1">
      <alignment vertical="top" wrapText="1"/>
      <protection locked="0"/>
    </xf>
    <xf numFmtId="0" fontId="14" fillId="0" borderId="6" xfId="0" applyFont="1" applyBorder="1" applyAlignment="1" applyProtection="1">
      <alignment horizontal="center" vertical="center" wrapText="1"/>
      <protection locked="0"/>
    </xf>
    <xf numFmtId="0" fontId="14" fillId="0" borderId="7"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0" xfId="0" applyFont="1" applyAlignment="1" applyProtection="1">
      <alignment horizontal="center" vertical="top"/>
      <protection locked="0"/>
    </xf>
    <xf numFmtId="0" fontId="15" fillId="0" borderId="0" xfId="0" applyFont="1" applyAlignment="1" applyProtection="1">
      <alignment horizontal="center" vertical="top"/>
      <protection locked="0"/>
    </xf>
    <xf numFmtId="0" fontId="4" fillId="0" borderId="0" xfId="0" applyFont="1" applyAlignment="1">
      <alignment vertical="center"/>
    </xf>
    <xf numFmtId="43" fontId="16" fillId="0" borderId="1" xfId="0" applyNumberFormat="1" applyFont="1" applyBorder="1" applyAlignment="1">
      <alignment horizontal="right" vertical="center" wrapText="1"/>
    </xf>
    <xf numFmtId="0" fontId="16" fillId="0" borderId="1" xfId="0" applyFont="1" applyBorder="1" applyAlignment="1">
      <alignment horizontal="justify" vertical="center" wrapText="1"/>
    </xf>
    <xf numFmtId="0" fontId="17" fillId="0" borderId="2" xfId="0" applyFont="1" applyBorder="1" applyAlignment="1">
      <alignment horizontal="justify" vertical="center" wrapText="1"/>
    </xf>
    <xf numFmtId="43" fontId="17" fillId="0" borderId="1" xfId="0" applyNumberFormat="1" applyFont="1" applyBorder="1" applyAlignment="1">
      <alignment horizontal="justify" vertical="center" wrapText="1"/>
    </xf>
    <xf numFmtId="0" fontId="17" fillId="0" borderId="9" xfId="0" applyFont="1" applyBorder="1" applyAlignment="1">
      <alignment horizontal="justify" vertical="center" wrapText="1"/>
    </xf>
    <xf numFmtId="43" fontId="16" fillId="0" borderId="4" xfId="0" applyNumberFormat="1" applyFont="1" applyBorder="1" applyAlignment="1">
      <alignment horizontal="right" vertical="center" wrapText="1"/>
    </xf>
    <xf numFmtId="0" fontId="16" fillId="0" borderId="4" xfId="0" applyFont="1" applyBorder="1" applyAlignment="1">
      <alignment horizontal="justify" vertical="center" wrapText="1"/>
    </xf>
    <xf numFmtId="0" fontId="17" fillId="0" borderId="0" xfId="0" applyFont="1" applyAlignment="1">
      <alignment horizontal="justify" vertical="center" wrapText="1"/>
    </xf>
    <xf numFmtId="43" fontId="17" fillId="0" borderId="4" xfId="0" applyNumberFormat="1" applyFont="1" applyBorder="1" applyAlignment="1">
      <alignment horizontal="justify" vertical="center" wrapText="1"/>
    </xf>
    <xf numFmtId="0" fontId="17" fillId="0" borderId="10" xfId="0" applyFont="1" applyBorder="1" applyAlignment="1">
      <alignment horizontal="justify" vertical="center" wrapText="1"/>
    </xf>
    <xf numFmtId="43" fontId="17" fillId="0" borderId="4" xfId="0" applyNumberFormat="1" applyFont="1" applyBorder="1" applyAlignment="1" applyProtection="1">
      <alignment horizontal="right" vertical="center" wrapText="1"/>
      <protection locked="0"/>
    </xf>
    <xf numFmtId="0" fontId="17" fillId="0" borderId="4" xfId="0" applyFont="1" applyBorder="1" applyAlignment="1">
      <alignment horizontal="justify" vertical="center" wrapText="1"/>
    </xf>
    <xf numFmtId="0" fontId="16" fillId="0" borderId="10" xfId="0" applyFont="1" applyBorder="1" applyAlignment="1">
      <alignment horizontal="justify" vertical="center" wrapText="1"/>
    </xf>
    <xf numFmtId="43" fontId="17" fillId="0" borderId="4" xfId="0" applyNumberFormat="1" applyFont="1" applyBorder="1" applyAlignment="1">
      <alignment horizontal="right" vertical="center" wrapText="1"/>
    </xf>
    <xf numFmtId="0" fontId="16" fillId="0" borderId="0" xfId="0" applyFont="1" applyAlignment="1">
      <alignment horizontal="justify" vertical="center" wrapText="1"/>
    </xf>
    <xf numFmtId="0" fontId="18" fillId="0" borderId="4" xfId="0" applyFont="1" applyBorder="1" applyAlignment="1">
      <alignment horizontal="justify" vertical="center" wrapText="1"/>
    </xf>
    <xf numFmtId="43" fontId="16" fillId="0" borderId="11" xfId="0" applyNumberFormat="1" applyFont="1" applyBorder="1" applyAlignment="1">
      <alignment horizontal="right" vertical="center" wrapText="1"/>
    </xf>
    <xf numFmtId="0" fontId="16" fillId="0" borderId="11" xfId="0" applyFont="1" applyBorder="1" applyAlignment="1">
      <alignment horizontal="justify" vertical="center" wrapText="1"/>
    </xf>
    <xf numFmtId="0" fontId="17" fillId="0" borderId="12" xfId="0" applyFont="1" applyBorder="1" applyAlignment="1">
      <alignment horizontal="justify" vertical="center" wrapText="1"/>
    </xf>
    <xf numFmtId="0" fontId="16" fillId="0" borderId="13" xfId="0" applyFont="1" applyBorder="1" applyAlignment="1">
      <alignment horizontal="justify" vertical="center" wrapText="1"/>
    </xf>
    <xf numFmtId="43" fontId="17" fillId="0" borderId="1" xfId="0" applyNumberFormat="1" applyFont="1" applyBorder="1" applyAlignment="1" applyProtection="1">
      <alignment horizontal="right" vertical="center" wrapText="1"/>
      <protection locked="0"/>
    </xf>
    <xf numFmtId="0" fontId="17" fillId="0" borderId="1" xfId="0" applyFont="1" applyBorder="1" applyAlignment="1">
      <alignment horizontal="justify" vertical="center" wrapText="1"/>
    </xf>
    <xf numFmtId="0" fontId="16" fillId="0" borderId="10" xfId="0" applyFont="1" applyBorder="1" applyAlignment="1">
      <alignment horizontal="left" vertical="center" wrapText="1"/>
    </xf>
    <xf numFmtId="0" fontId="17" fillId="0" borderId="10" xfId="0" applyFont="1" applyBorder="1" applyAlignment="1">
      <alignment horizontal="left" vertical="top" wrapText="1"/>
    </xf>
    <xf numFmtId="0" fontId="2" fillId="0" borderId="0" xfId="0" applyFont="1"/>
    <xf numFmtId="0" fontId="16" fillId="0" borderId="1" xfId="0" applyFont="1" applyBorder="1" applyAlignment="1">
      <alignment horizontal="center" vertical="center" wrapText="1"/>
    </xf>
    <xf numFmtId="0" fontId="16" fillId="0" borderId="1" xfId="0" applyFont="1" applyBorder="1" applyAlignment="1">
      <alignment horizontal="left" vertical="center" wrapText="1"/>
    </xf>
    <xf numFmtId="0" fontId="16" fillId="0" borderId="2" xfId="0" applyFont="1" applyBorder="1" applyAlignment="1">
      <alignment horizontal="justify" vertical="center" wrapText="1"/>
    </xf>
    <xf numFmtId="0" fontId="16" fillId="0" borderId="9" xfId="0" applyFont="1" applyBorder="1" applyAlignment="1">
      <alignment horizontal="left" vertical="center" wrapText="1"/>
    </xf>
    <xf numFmtId="0" fontId="19" fillId="3" borderId="2" xfId="0" applyFont="1" applyFill="1" applyBorder="1" applyAlignment="1">
      <alignment horizontal="center" vertical="center" wrapText="1"/>
    </xf>
    <xf numFmtId="0" fontId="11" fillId="3" borderId="0" xfId="0" applyFont="1" applyFill="1" applyAlignment="1" applyProtection="1">
      <alignment horizontal="center" vertical="center" wrapText="1"/>
      <protection locked="0"/>
    </xf>
    <xf numFmtId="0" fontId="15" fillId="0" borderId="0" xfId="0" applyFont="1" applyAlignment="1" applyProtection="1">
      <alignment horizontal="center"/>
      <protection locked="0"/>
    </xf>
    <xf numFmtId="0" fontId="20" fillId="0" borderId="0" xfId="0" applyFont="1" applyAlignment="1" applyProtection="1">
      <alignment horizontal="left"/>
      <protection locked="0"/>
    </xf>
    <xf numFmtId="4" fontId="3" fillId="0" borderId="0" xfId="0" applyNumberFormat="1" applyFont="1" applyAlignment="1" applyProtection="1">
      <alignment horizontal="left"/>
      <protection locked="0"/>
    </xf>
    <xf numFmtId="0" fontId="3" fillId="0" borderId="0" xfId="0" applyFont="1" applyAlignment="1" applyProtection="1">
      <alignment horizontal="left"/>
      <protection locked="0"/>
    </xf>
    <xf numFmtId="4" fontId="4" fillId="0" borderId="0" xfId="0" applyNumberFormat="1" applyFont="1" applyProtection="1">
      <protection locked="0"/>
    </xf>
    <xf numFmtId="0" fontId="21" fillId="0" borderId="0" xfId="0" applyFont="1" applyAlignment="1" applyProtection="1">
      <alignment horizontal="left"/>
      <protection locked="0"/>
    </xf>
    <xf numFmtId="4" fontId="22" fillId="0" borderId="0" xfId="0" applyNumberFormat="1" applyFont="1" applyAlignment="1" applyProtection="1">
      <alignment horizontal="left"/>
      <protection locked="0"/>
    </xf>
    <xf numFmtId="0" fontId="22" fillId="0" borderId="0" xfId="0" applyFont="1" applyAlignment="1" applyProtection="1">
      <alignment horizontal="left"/>
      <protection locked="0"/>
    </xf>
    <xf numFmtId="4" fontId="9" fillId="0" borderId="0" xfId="0" applyNumberFormat="1" applyFont="1" applyAlignment="1" applyProtection="1">
      <alignment horizontal="left" vertical="top"/>
      <protection locked="0"/>
    </xf>
    <xf numFmtId="0" fontId="9" fillId="0" borderId="0" xfId="0" applyFont="1" applyAlignment="1" applyProtection="1">
      <alignment horizontal="left" vertical="top"/>
      <protection locked="0"/>
    </xf>
    <xf numFmtId="0" fontId="23" fillId="0" borderId="0" xfId="0" applyFont="1" applyAlignment="1">
      <alignment horizontal="left"/>
    </xf>
    <xf numFmtId="4" fontId="9" fillId="0" borderId="1" xfId="0" applyNumberFormat="1" applyFont="1" applyBorder="1" applyAlignment="1" applyProtection="1">
      <alignment horizontal="left" vertical="top"/>
      <protection locked="0"/>
    </xf>
    <xf numFmtId="0" fontId="9" fillId="0" borderId="2" xfId="0" applyFont="1" applyBorder="1" applyAlignment="1" applyProtection="1">
      <alignment horizontal="left" vertical="top"/>
      <protection locked="0"/>
    </xf>
    <xf numFmtId="0" fontId="9" fillId="0" borderId="3" xfId="0" applyFont="1" applyBorder="1" applyAlignment="1" applyProtection="1">
      <alignment horizontal="left" vertical="top"/>
      <protection locked="0"/>
    </xf>
    <xf numFmtId="43" fontId="8" fillId="2" borderId="4" xfId="1" applyFont="1" applyFill="1" applyBorder="1" applyAlignment="1" applyProtection="1">
      <alignment horizontal="right" vertical="top"/>
    </xf>
    <xf numFmtId="43" fontId="8" fillId="2" borderId="0" xfId="1" applyFont="1" applyFill="1" applyBorder="1" applyAlignment="1" applyProtection="1">
      <alignment horizontal="right" vertical="top"/>
    </xf>
    <xf numFmtId="0" fontId="24" fillId="2" borderId="0" xfId="0" applyFont="1" applyFill="1" applyAlignment="1" applyProtection="1">
      <alignment horizontal="left" vertical="top"/>
      <protection locked="0"/>
    </xf>
    <xf numFmtId="0" fontId="24" fillId="2" borderId="5" xfId="0" applyFont="1" applyFill="1" applyBorder="1" applyAlignment="1" applyProtection="1">
      <alignment horizontal="left" vertical="top"/>
      <protection locked="0"/>
    </xf>
    <xf numFmtId="43" fontId="3" fillId="0" borderId="4" xfId="1" applyFont="1" applyBorder="1" applyAlignment="1" applyProtection="1">
      <alignment horizontal="right" vertical="top"/>
      <protection locked="0"/>
    </xf>
    <xf numFmtId="43" fontId="3" fillId="0" borderId="0" xfId="1" applyFont="1" applyBorder="1" applyAlignment="1" applyProtection="1">
      <alignment horizontal="right" vertical="top"/>
      <protection locked="0"/>
    </xf>
    <xf numFmtId="0" fontId="9" fillId="0" borderId="5" xfId="0" applyFont="1" applyBorder="1" applyAlignment="1" applyProtection="1">
      <alignment horizontal="left" vertical="top"/>
      <protection locked="0"/>
    </xf>
    <xf numFmtId="43" fontId="3" fillId="0" borderId="0" xfId="1" applyFont="1" applyAlignment="1" applyProtection="1">
      <alignment horizontal="right" vertical="top"/>
      <protection locked="0"/>
    </xf>
    <xf numFmtId="0" fontId="6" fillId="0" borderId="0" xfId="0" applyFont="1" applyAlignment="1" applyProtection="1">
      <alignment horizontal="left" vertical="top"/>
      <protection locked="0"/>
    </xf>
    <xf numFmtId="43" fontId="4" fillId="2" borderId="4" xfId="1" applyFont="1" applyFill="1" applyBorder="1" applyAlignment="1" applyProtection="1">
      <alignment horizontal="right" vertical="top"/>
    </xf>
    <xf numFmtId="43" fontId="4" fillId="2" borderId="0" xfId="1" applyFont="1" applyFill="1" applyBorder="1" applyAlignment="1" applyProtection="1">
      <alignment horizontal="right" vertical="top"/>
    </xf>
    <xf numFmtId="0" fontId="4" fillId="0" borderId="0" xfId="0" applyFont="1" applyAlignment="1" applyProtection="1">
      <alignment horizontal="left" vertical="top"/>
      <protection locked="0"/>
    </xf>
    <xf numFmtId="0" fontId="4" fillId="0" borderId="5" xfId="0" applyFont="1" applyBorder="1" applyAlignment="1" applyProtection="1">
      <alignment horizontal="left" vertical="top"/>
      <protection locked="0"/>
    </xf>
    <xf numFmtId="0" fontId="3" fillId="0" borderId="0" xfId="0" applyFont="1" applyAlignment="1" applyProtection="1">
      <alignment horizontal="left" vertical="top"/>
      <protection locked="0"/>
    </xf>
    <xf numFmtId="0" fontId="8" fillId="2" borderId="0" xfId="0" applyFont="1" applyFill="1" applyAlignment="1" applyProtection="1">
      <alignment horizontal="left" vertical="top"/>
      <protection locked="0"/>
    </xf>
    <xf numFmtId="0" fontId="8" fillId="2" borderId="5" xfId="0" applyFont="1" applyFill="1" applyBorder="1" applyAlignment="1" applyProtection="1">
      <alignment horizontal="left" vertical="top"/>
      <protection locked="0"/>
    </xf>
    <xf numFmtId="0" fontId="24" fillId="2" borderId="0" xfId="0" applyFont="1" applyFill="1" applyAlignment="1" applyProtection="1">
      <alignment horizontal="left" vertical="center" wrapText="1"/>
      <protection locked="0"/>
    </xf>
    <xf numFmtId="0" fontId="24" fillId="2" borderId="5" xfId="0" applyFont="1" applyFill="1" applyBorder="1" applyAlignment="1" applyProtection="1">
      <alignment horizontal="left" vertical="center" wrapText="1"/>
      <protection locked="0"/>
    </xf>
    <xf numFmtId="4" fontId="3" fillId="0" borderId="14" xfId="0" applyNumberFormat="1" applyFont="1" applyBorder="1" applyAlignment="1" applyProtection="1">
      <alignment horizontal="left" vertical="top"/>
      <protection locked="0"/>
    </xf>
    <xf numFmtId="0" fontId="24" fillId="0" borderId="7" xfId="0" applyFont="1" applyBorder="1" applyAlignment="1" applyProtection="1">
      <alignment horizontal="center" vertical="center" wrapText="1"/>
      <protection locked="0"/>
    </xf>
    <xf numFmtId="0" fontId="9" fillId="0" borderId="15"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4" fontId="25" fillId="0" borderId="2" xfId="0" applyNumberFormat="1" applyFont="1" applyBorder="1" applyAlignment="1" applyProtection="1">
      <alignment vertical="top"/>
      <protection locked="0"/>
    </xf>
    <xf numFmtId="0" fontId="4" fillId="0" borderId="0" xfId="0" applyFont="1" applyAlignment="1" applyProtection="1">
      <alignment horizontal="right" vertical="top"/>
      <protection locked="0"/>
    </xf>
    <xf numFmtId="0" fontId="25" fillId="0" borderId="2" xfId="0" applyFont="1" applyBorder="1" applyAlignment="1" applyProtection="1">
      <alignment horizontal="center" vertical="top"/>
      <protection locked="0"/>
    </xf>
    <xf numFmtId="0" fontId="23" fillId="0" borderId="0" xfId="0" applyFont="1" applyAlignment="1" applyProtection="1">
      <alignment horizontal="center"/>
      <protection locked="0"/>
    </xf>
    <xf numFmtId="43" fontId="0" fillId="0" borderId="0" xfId="0" applyNumberFormat="1"/>
    <xf numFmtId="0" fontId="28" fillId="0" borderId="0" xfId="0" applyFont="1" applyAlignment="1">
      <alignment horizontal="left" vertical="center"/>
    </xf>
    <xf numFmtId="43" fontId="29" fillId="0" borderId="1" xfId="1" applyFont="1" applyBorder="1" applyAlignment="1">
      <alignment horizontal="center" vertical="center"/>
    </xf>
    <xf numFmtId="43" fontId="29" fillId="0" borderId="1" xfId="1" applyFont="1" applyBorder="1" applyAlignment="1">
      <alignment horizontal="center" vertical="center" wrapText="1"/>
    </xf>
    <xf numFmtId="0" fontId="30" fillId="0" borderId="9" xfId="0" applyFont="1" applyBorder="1" applyAlignment="1">
      <alignment horizontal="left" vertical="center" wrapText="1"/>
    </xf>
    <xf numFmtId="0" fontId="29" fillId="0" borderId="1" xfId="0" applyFont="1" applyBorder="1" applyAlignment="1">
      <alignment horizontal="center" vertical="center"/>
    </xf>
    <xf numFmtId="0" fontId="29" fillId="0" borderId="1" xfId="0" applyFont="1" applyBorder="1" applyAlignment="1">
      <alignment horizontal="center" vertical="center" wrapText="1"/>
    </xf>
    <xf numFmtId="0" fontId="30" fillId="0" borderId="9" xfId="0" applyFont="1" applyBorder="1" applyAlignment="1">
      <alignment horizontal="left" vertical="center"/>
    </xf>
    <xf numFmtId="43" fontId="29" fillId="0" borderId="16" xfId="1" applyFont="1" applyBorder="1" applyAlignment="1">
      <alignment horizontal="center" vertical="center"/>
    </xf>
    <xf numFmtId="43" fontId="31" fillId="0" borderId="16" xfId="1" applyFont="1" applyBorder="1" applyAlignment="1" applyProtection="1">
      <alignment horizontal="center" vertical="center"/>
      <protection locked="0"/>
    </xf>
    <xf numFmtId="0" fontId="29" fillId="2" borderId="16" xfId="0" applyFont="1" applyFill="1" applyBorder="1" applyAlignment="1">
      <alignment horizontal="center" vertical="center" wrapText="1"/>
    </xf>
    <xf numFmtId="0" fontId="32" fillId="0" borderId="17" xfId="0" applyFont="1" applyBorder="1" applyAlignment="1">
      <alignment horizontal="justify" vertical="center"/>
    </xf>
    <xf numFmtId="0" fontId="31" fillId="2" borderId="16" xfId="0" applyFont="1" applyFill="1" applyBorder="1" applyAlignment="1">
      <alignment horizontal="center" vertical="center" wrapText="1"/>
    </xf>
    <xf numFmtId="0" fontId="30" fillId="0" borderId="17" xfId="0" applyFont="1" applyBorder="1" applyAlignment="1">
      <alignment horizontal="justify" vertical="center"/>
    </xf>
    <xf numFmtId="0" fontId="31" fillId="0" borderId="16" xfId="0" applyFont="1" applyBorder="1" applyAlignment="1">
      <alignment horizontal="center" vertical="center"/>
    </xf>
    <xf numFmtId="0" fontId="31" fillId="0" borderId="16" xfId="0" applyFont="1" applyBorder="1" applyAlignment="1">
      <alignment horizontal="center" vertical="center" wrapText="1"/>
    </xf>
    <xf numFmtId="0" fontId="29" fillId="2" borderId="16" xfId="0" applyFont="1" applyFill="1" applyBorder="1" applyAlignment="1">
      <alignment horizontal="center" vertical="center"/>
    </xf>
    <xf numFmtId="43" fontId="31" fillId="0" borderId="16" xfId="1" applyFont="1" applyBorder="1" applyAlignment="1" applyProtection="1">
      <alignment horizontal="center" vertical="center" wrapText="1"/>
      <protection locked="0"/>
    </xf>
    <xf numFmtId="0" fontId="31" fillId="2" borderId="16" xfId="0" applyFont="1" applyFill="1" applyBorder="1" applyAlignment="1">
      <alignment horizontal="center" vertical="center"/>
    </xf>
    <xf numFmtId="43" fontId="29" fillId="0" borderId="16" xfId="1" applyFont="1" applyBorder="1" applyAlignment="1">
      <alignment horizontal="center" vertical="center" wrapText="1"/>
    </xf>
    <xf numFmtId="0" fontId="29" fillId="0" borderId="16" xfId="0" applyFont="1" applyBorder="1" applyAlignment="1">
      <alignment horizontal="justify" vertical="center"/>
    </xf>
    <xf numFmtId="0" fontId="29" fillId="0" borderId="16" xfId="0" applyFont="1" applyBorder="1" applyAlignment="1">
      <alignment horizontal="justify" vertical="center" wrapText="1"/>
    </xf>
    <xf numFmtId="0" fontId="30" fillId="0" borderId="17" xfId="0" applyFont="1" applyBorder="1" applyAlignment="1">
      <alignment horizontal="left" vertical="center" wrapText="1"/>
    </xf>
    <xf numFmtId="0" fontId="29" fillId="0" borderId="16" xfId="0" applyFont="1" applyBorder="1" applyAlignment="1">
      <alignment horizontal="center" vertical="center"/>
    </xf>
    <xf numFmtId="0" fontId="29" fillId="0" borderId="16" xfId="0" applyFont="1" applyBorder="1" applyAlignment="1">
      <alignment horizontal="center" vertical="center" wrapText="1"/>
    </xf>
    <xf numFmtId="0" fontId="29" fillId="0" borderId="17" xfId="0" applyFont="1" applyBorder="1" applyAlignment="1">
      <alignment horizontal="justify" vertical="center"/>
    </xf>
    <xf numFmtId="0" fontId="33" fillId="4" borderId="1" xfId="0" applyFont="1" applyFill="1" applyBorder="1" applyAlignment="1">
      <alignment horizontal="center" vertical="center"/>
    </xf>
    <xf numFmtId="0" fontId="33" fillId="4" borderId="1" xfId="0" applyFont="1" applyFill="1" applyBorder="1" applyAlignment="1">
      <alignment horizontal="center" vertical="center" wrapText="1"/>
    </xf>
    <xf numFmtId="0" fontId="33" fillId="4" borderId="9" xfId="0" applyFont="1" applyFill="1" applyBorder="1" applyAlignment="1">
      <alignment horizontal="center" vertical="center"/>
    </xf>
    <xf numFmtId="0" fontId="33" fillId="4" borderId="1" xfId="0" applyFont="1" applyFill="1" applyBorder="1" applyAlignment="1">
      <alignment horizontal="center" vertical="center"/>
    </xf>
    <xf numFmtId="0" fontId="33" fillId="4" borderId="2" xfId="0" applyFont="1" applyFill="1" applyBorder="1" applyAlignment="1">
      <alignment horizontal="center" vertical="center"/>
    </xf>
    <xf numFmtId="0" fontId="33" fillId="4" borderId="3" xfId="0" applyFont="1" applyFill="1" applyBorder="1" applyAlignment="1">
      <alignment horizontal="center" vertical="center"/>
    </xf>
    <xf numFmtId="0" fontId="33" fillId="4" borderId="4" xfId="0" applyFont="1" applyFill="1" applyBorder="1" applyAlignment="1">
      <alignment horizontal="center" vertical="center"/>
    </xf>
    <xf numFmtId="0" fontId="33" fillId="4" borderId="0" xfId="0" applyFont="1" applyFill="1" applyAlignment="1">
      <alignment horizontal="center" vertical="center"/>
    </xf>
    <xf numFmtId="0" fontId="33" fillId="4" borderId="5" xfId="0" applyFont="1" applyFill="1" applyBorder="1" applyAlignment="1">
      <alignment horizontal="center" vertical="center"/>
    </xf>
    <xf numFmtId="0" fontId="33" fillId="4" borderId="11" xfId="0" applyFont="1" applyFill="1" applyBorder="1" applyAlignment="1">
      <alignment horizontal="center" vertical="center"/>
    </xf>
    <xf numFmtId="0" fontId="33" fillId="4" borderId="12" xfId="0" applyFont="1" applyFill="1" applyBorder="1" applyAlignment="1">
      <alignment horizontal="center" vertical="center"/>
    </xf>
    <xf numFmtId="0" fontId="33" fillId="4" borderId="18" xfId="0" applyFont="1" applyFill="1" applyBorder="1" applyAlignment="1">
      <alignment horizontal="center" vertical="center"/>
    </xf>
    <xf numFmtId="0" fontId="34" fillId="0" borderId="0" xfId="0" applyFont="1" applyProtection="1">
      <protection locked="0"/>
    </xf>
    <xf numFmtId="4" fontId="34" fillId="0" borderId="0" xfId="0" applyNumberFormat="1" applyFont="1" applyAlignment="1" applyProtection="1">
      <alignment horizontal="right" vertical="top"/>
      <protection locked="0"/>
    </xf>
    <xf numFmtId="0" fontId="34" fillId="0" borderId="0" xfId="0" applyFont="1" applyAlignment="1" applyProtection="1">
      <alignment horizontal="justify" vertical="top"/>
      <protection locked="0"/>
    </xf>
    <xf numFmtId="4" fontId="34" fillId="0" borderId="1" xfId="0" applyNumberFormat="1" applyFont="1" applyBorder="1" applyAlignment="1" applyProtection="1">
      <alignment horizontal="right" vertical="top"/>
      <protection locked="0"/>
    </xf>
    <xf numFmtId="4" fontId="34" fillId="0" borderId="2" xfId="0" applyNumberFormat="1" applyFont="1" applyBorder="1" applyAlignment="1" applyProtection="1">
      <alignment horizontal="right" vertical="top"/>
      <protection locked="0"/>
    </xf>
    <xf numFmtId="0" fontId="34" fillId="0" borderId="3" xfId="0" applyFont="1" applyBorder="1" applyAlignment="1" applyProtection="1">
      <alignment horizontal="justify" vertical="top"/>
      <protection locked="0"/>
    </xf>
    <xf numFmtId="4" fontId="34" fillId="0" borderId="4" xfId="0" applyNumberFormat="1" applyFont="1" applyBorder="1" applyAlignment="1" applyProtection="1">
      <alignment horizontal="right" vertical="top"/>
      <protection locked="0"/>
    </xf>
    <xf numFmtId="0" fontId="34" fillId="0" borderId="5" xfId="0" applyFont="1" applyBorder="1" applyAlignment="1" applyProtection="1">
      <alignment horizontal="justify" vertical="top"/>
      <protection locked="0"/>
    </xf>
    <xf numFmtId="4" fontId="11" fillId="0" borderId="4" xfId="0" applyNumberFormat="1" applyFont="1" applyBorder="1" applyAlignment="1">
      <alignment horizontal="right" vertical="top"/>
    </xf>
    <xf numFmtId="4" fontId="11" fillId="0" borderId="0" xfId="0" applyNumberFormat="1" applyFont="1" applyAlignment="1">
      <alignment horizontal="right" vertical="top"/>
    </xf>
    <xf numFmtId="0" fontId="8" fillId="0" borderId="5" xfId="0" applyFont="1" applyBorder="1" applyAlignment="1" applyProtection="1">
      <alignment horizontal="justify" vertical="top"/>
      <protection locked="0"/>
    </xf>
    <xf numFmtId="4" fontId="11" fillId="0" borderId="4" xfId="0" applyNumberFormat="1" applyFont="1" applyBorder="1" applyAlignment="1" applyProtection="1">
      <alignment horizontal="right" vertical="top"/>
      <protection locked="0"/>
    </xf>
    <xf numFmtId="4" fontId="11" fillId="0" borderId="0" xfId="0" applyNumberFormat="1" applyFont="1" applyAlignment="1" applyProtection="1">
      <alignment horizontal="right" vertical="top"/>
      <protection locked="0"/>
    </xf>
    <xf numFmtId="4" fontId="6" fillId="0" borderId="4" xfId="0" applyNumberFormat="1" applyFont="1" applyBorder="1" applyAlignment="1" applyProtection="1">
      <alignment horizontal="right"/>
      <protection locked="0"/>
    </xf>
    <xf numFmtId="4" fontId="6" fillId="0" borderId="0" xfId="0" applyNumberFormat="1" applyFont="1" applyAlignment="1" applyProtection="1">
      <alignment horizontal="right"/>
      <protection locked="0"/>
    </xf>
    <xf numFmtId="4" fontId="7" fillId="0" borderId="4" xfId="0" applyNumberFormat="1" applyFont="1" applyBorder="1" applyAlignment="1">
      <alignment horizontal="right" vertical="top"/>
    </xf>
    <xf numFmtId="4" fontId="7" fillId="0" borderId="0" xfId="0" applyNumberFormat="1" applyFont="1" applyAlignment="1">
      <alignment horizontal="right" vertical="top"/>
    </xf>
    <xf numFmtId="0" fontId="4" fillId="0" borderId="5" xfId="0" applyFont="1" applyBorder="1" applyAlignment="1" applyProtection="1">
      <alignment horizontal="justify" vertical="top"/>
      <protection locked="0"/>
    </xf>
    <xf numFmtId="0" fontId="6" fillId="0" borderId="5" xfId="0" applyFont="1" applyBorder="1" applyAlignment="1" applyProtection="1">
      <alignment horizontal="justify" vertical="top"/>
      <protection locked="0"/>
    </xf>
    <xf numFmtId="0" fontId="10" fillId="0" borderId="5" xfId="0" applyFont="1" applyBorder="1" applyAlignment="1" applyProtection="1">
      <alignment horizontal="justify" vertical="top"/>
      <protection locked="0"/>
    </xf>
    <xf numFmtId="0" fontId="35" fillId="0" borderId="0" xfId="0" applyFont="1" applyAlignment="1" applyProtection="1">
      <alignment horizontal="left"/>
      <protection locked="0"/>
    </xf>
    <xf numFmtId="0" fontId="14" fillId="5" borderId="19" xfId="0" applyFont="1" applyFill="1" applyBorder="1" applyAlignment="1" applyProtection="1">
      <alignment horizontal="center" vertical="center"/>
      <protection locked="0"/>
    </xf>
    <xf numFmtId="0" fontId="14" fillId="5" borderId="7" xfId="0" applyFont="1" applyFill="1" applyBorder="1" applyAlignment="1" applyProtection="1">
      <alignment horizontal="center" vertical="center"/>
      <protection locked="0"/>
    </xf>
    <xf numFmtId="0" fontId="24" fillId="5" borderId="20" xfId="0" applyFont="1" applyFill="1" applyBorder="1" applyAlignment="1" applyProtection="1">
      <alignment horizontal="justify" vertical="center"/>
      <protection locked="0"/>
    </xf>
    <xf numFmtId="0" fontId="4" fillId="0" borderId="0" xfId="0" applyFont="1" applyAlignment="1">
      <alignment horizontal="center" vertical="top"/>
    </xf>
    <xf numFmtId="0" fontId="17" fillId="0" borderId="0" xfId="0" applyFont="1" applyProtection="1">
      <protection locked="0"/>
    </xf>
    <xf numFmtId="0" fontId="35" fillId="0" borderId="0" xfId="0" applyFont="1" applyAlignment="1">
      <alignment horizontal="left"/>
    </xf>
    <xf numFmtId="4" fontId="18" fillId="0" borderId="0" xfId="0" applyNumberFormat="1" applyFont="1" applyAlignment="1">
      <alignment vertical="top" wrapText="1"/>
    </xf>
    <xf numFmtId="0" fontId="18" fillId="0" borderId="0" xfId="0" applyFont="1" applyAlignment="1" applyProtection="1">
      <alignment vertical="top" wrapText="1"/>
      <protection locked="0"/>
    </xf>
    <xf numFmtId="0" fontId="18" fillId="0" borderId="0" xfId="0" applyFont="1" applyAlignment="1" applyProtection="1">
      <alignment vertical="top"/>
      <protection locked="0"/>
    </xf>
    <xf numFmtId="0" fontId="36" fillId="0" borderId="0" xfId="0" applyFont="1" applyAlignment="1">
      <alignment horizontal="left"/>
    </xf>
    <xf numFmtId="4" fontId="18" fillId="0" borderId="1" xfId="0" applyNumberFormat="1" applyFont="1" applyBorder="1" applyAlignment="1">
      <alignment vertical="top" wrapText="1"/>
    </xf>
    <xf numFmtId="4" fontId="18" fillId="0" borderId="2" xfId="0" applyNumberFormat="1" applyFont="1" applyBorder="1" applyAlignment="1">
      <alignment vertical="top" wrapText="1"/>
    </xf>
    <xf numFmtId="0" fontId="18" fillId="0" borderId="2" xfId="0" applyFont="1" applyBorder="1" applyAlignment="1" applyProtection="1">
      <alignment vertical="top" wrapText="1"/>
      <protection locked="0"/>
    </xf>
    <xf numFmtId="0" fontId="18" fillId="0" borderId="3" xfId="0" applyFont="1" applyBorder="1" applyAlignment="1" applyProtection="1">
      <alignment vertical="top"/>
      <protection locked="0"/>
    </xf>
    <xf numFmtId="4" fontId="17" fillId="0" borderId="4" xfId="0" applyNumberFormat="1" applyFont="1" applyBorder="1" applyProtection="1">
      <protection locked="0"/>
    </xf>
    <xf numFmtId="4" fontId="17" fillId="0" borderId="0" xfId="0" applyNumberFormat="1" applyFont="1" applyProtection="1">
      <protection locked="0"/>
    </xf>
    <xf numFmtId="0" fontId="18" fillId="0" borderId="5" xfId="0" applyFont="1" applyBorder="1" applyAlignment="1" applyProtection="1">
      <alignment vertical="top"/>
      <protection locked="0"/>
    </xf>
    <xf numFmtId="4" fontId="17" fillId="0" borderId="4" xfId="0" applyNumberFormat="1" applyFont="1" applyBorder="1" applyAlignment="1" applyProtection="1">
      <alignment vertical="top"/>
      <protection locked="0"/>
    </xf>
    <xf numFmtId="4" fontId="17" fillId="0" borderId="0" xfId="0" applyNumberFormat="1" applyFont="1" applyAlignment="1" applyProtection="1">
      <alignment vertical="top"/>
      <protection locked="0"/>
    </xf>
    <xf numFmtId="0" fontId="37" fillId="0" borderId="0" xfId="0" applyFont="1" applyAlignment="1" applyProtection="1">
      <alignment vertical="top"/>
      <protection locked="0"/>
    </xf>
    <xf numFmtId="0" fontId="37" fillId="0" borderId="5" xfId="0" applyFont="1" applyBorder="1" applyAlignment="1" applyProtection="1">
      <alignment vertical="top"/>
      <protection locked="0"/>
    </xf>
    <xf numFmtId="4" fontId="18" fillId="0" borderId="4" xfId="0" applyNumberFormat="1" applyFont="1" applyBorder="1" applyAlignment="1">
      <alignment vertical="top" wrapText="1"/>
    </xf>
    <xf numFmtId="0" fontId="17" fillId="0" borderId="0" xfId="0" applyFont="1" applyAlignment="1" applyProtection="1">
      <alignment vertical="top"/>
      <protection locked="0"/>
    </xf>
    <xf numFmtId="0" fontId="17" fillId="0" borderId="5" xfId="0" applyFont="1" applyBorder="1" applyAlignment="1" applyProtection="1">
      <alignment vertical="top"/>
      <protection locked="0"/>
    </xf>
    <xf numFmtId="4" fontId="18" fillId="0" borderId="4" xfId="0" applyNumberFormat="1" applyFont="1" applyBorder="1" applyAlignment="1">
      <alignment vertical="top"/>
    </xf>
    <xf numFmtId="4" fontId="18" fillId="0" borderId="0" xfId="0" applyNumberFormat="1" applyFont="1" applyAlignment="1">
      <alignment vertical="top"/>
    </xf>
    <xf numFmtId="0" fontId="17" fillId="0" borderId="0" xfId="0" applyFont="1" applyAlignment="1" applyProtection="1">
      <alignment horizontal="left" vertical="top" indent="2"/>
      <protection locked="0"/>
    </xf>
    <xf numFmtId="0" fontId="17" fillId="0" borderId="5" xfId="0" applyFont="1" applyBorder="1" applyAlignment="1" applyProtection="1">
      <alignment horizontal="justify" vertical="top"/>
      <protection locked="0"/>
    </xf>
    <xf numFmtId="4" fontId="16" fillId="0" borderId="0" xfId="0" applyNumberFormat="1" applyFont="1" applyAlignment="1">
      <alignment vertical="top"/>
    </xf>
    <xf numFmtId="0" fontId="16" fillId="0" borderId="0" xfId="0" applyFont="1" applyAlignment="1" applyProtection="1">
      <alignment vertical="top"/>
      <protection locked="0"/>
    </xf>
    <xf numFmtId="4" fontId="16" fillId="0" borderId="4" xfId="0" applyNumberFormat="1" applyFont="1" applyBorder="1" applyAlignment="1" applyProtection="1">
      <alignment vertical="top"/>
      <protection locked="0"/>
    </xf>
    <xf numFmtId="4" fontId="16" fillId="0" borderId="0" xfId="0" applyNumberFormat="1" applyFont="1" applyAlignment="1" applyProtection="1">
      <alignment vertical="top"/>
      <protection locked="0"/>
    </xf>
    <xf numFmtId="0" fontId="16" fillId="0" borderId="5" xfId="0" applyFont="1" applyBorder="1" applyAlignment="1" applyProtection="1">
      <alignment vertical="top"/>
      <protection locked="0"/>
    </xf>
    <xf numFmtId="4" fontId="16" fillId="0" borderId="4" xfId="0" applyNumberFormat="1" applyFont="1" applyBorder="1" applyAlignment="1">
      <alignment vertical="top"/>
    </xf>
    <xf numFmtId="4" fontId="17" fillId="0" borderId="4" xfId="0" applyNumberFormat="1" applyFont="1" applyBorder="1" applyAlignment="1">
      <alignment vertical="top"/>
    </xf>
    <xf numFmtId="4" fontId="17" fillId="0" borderId="0" xfId="0" applyNumberFormat="1" applyFont="1" applyAlignment="1">
      <alignment vertical="top"/>
    </xf>
    <xf numFmtId="0" fontId="17" fillId="0" borderId="0" xfId="0" applyFont="1" applyAlignment="1" applyProtection="1">
      <alignment horizontal="left" vertical="top" wrapText="1" indent="2"/>
      <protection locked="0"/>
    </xf>
    <xf numFmtId="0" fontId="38" fillId="0" borderId="0" xfId="0" applyFont="1" applyProtection="1">
      <protection locked="0"/>
    </xf>
    <xf numFmtId="0" fontId="38" fillId="0" borderId="5" xfId="0" applyFont="1" applyBorder="1" applyAlignment="1" applyProtection="1">
      <alignment horizontal="justify" vertical="top"/>
      <protection locked="0"/>
    </xf>
    <xf numFmtId="0" fontId="17" fillId="0" borderId="4" xfId="0" applyFont="1" applyBorder="1" applyProtection="1">
      <protection locked="0"/>
    </xf>
    <xf numFmtId="0" fontId="16" fillId="0" borderId="0" xfId="0" applyFont="1" applyAlignment="1" applyProtection="1">
      <alignment horizontal="justify" vertical="top"/>
      <protection locked="0"/>
    </xf>
    <xf numFmtId="0" fontId="16" fillId="0" borderId="5" xfId="0" applyFont="1" applyBorder="1" applyAlignment="1" applyProtection="1">
      <alignment horizontal="justify" vertical="top"/>
      <protection locked="0"/>
    </xf>
    <xf numFmtId="0" fontId="39" fillId="0" borderId="19" xfId="0" applyFont="1" applyBorder="1" applyAlignment="1" applyProtection="1">
      <alignment horizontal="center" vertical="center"/>
      <protection locked="0"/>
    </xf>
    <xf numFmtId="0" fontId="39" fillId="0" borderId="7" xfId="0" applyFont="1" applyBorder="1" applyAlignment="1" applyProtection="1">
      <alignment horizontal="center" vertical="center"/>
      <protection locked="0"/>
    </xf>
    <xf numFmtId="0" fontId="11" fillId="0" borderId="7" xfId="0" applyFont="1" applyBorder="1" applyAlignment="1" applyProtection="1">
      <alignment horizontal="center" vertical="center"/>
      <protection locked="0"/>
    </xf>
    <xf numFmtId="0" fontId="11" fillId="0" borderId="20" xfId="0" applyFont="1" applyBorder="1" applyAlignment="1" applyProtection="1">
      <alignment horizontal="center" vertical="center"/>
      <protection locked="0"/>
    </xf>
    <xf numFmtId="0" fontId="4" fillId="0" borderId="0" xfId="0" applyFont="1" applyAlignment="1" applyProtection="1">
      <alignment vertical="top"/>
      <protection locked="0"/>
    </xf>
    <xf numFmtId="0" fontId="4" fillId="0" borderId="2" xfId="0" applyFont="1" applyBorder="1" applyAlignment="1" applyProtection="1">
      <alignment horizontal="center" vertical="top"/>
      <protection locked="0"/>
    </xf>
    <xf numFmtId="0" fontId="3" fillId="0" borderId="0" xfId="0" applyFont="1" applyAlignment="1" applyProtection="1">
      <alignment vertical="center"/>
      <protection locked="0"/>
    </xf>
    <xf numFmtId="4" fontId="13" fillId="0" borderId="0" xfId="0" applyNumberFormat="1" applyFont="1" applyAlignment="1" applyProtection="1">
      <alignment horizontal="right" vertical="center"/>
      <protection locked="0"/>
    </xf>
    <xf numFmtId="0" fontId="9" fillId="0" borderId="0" xfId="0" applyFont="1" applyAlignment="1" applyProtection="1">
      <alignment horizontal="justify" vertical="center"/>
      <protection locked="0"/>
    </xf>
    <xf numFmtId="0" fontId="17" fillId="0" borderId="0" xfId="0" applyFont="1" applyAlignment="1" applyProtection="1">
      <alignment vertical="center"/>
      <protection locked="0"/>
    </xf>
    <xf numFmtId="4" fontId="13" fillId="0" borderId="21" xfId="0" applyNumberFormat="1" applyFont="1" applyBorder="1" applyAlignment="1" applyProtection="1">
      <alignment horizontal="right" vertical="center"/>
      <protection locked="0"/>
    </xf>
    <xf numFmtId="4" fontId="13" fillId="0" borderId="22" xfId="0" applyNumberFormat="1" applyFont="1" applyBorder="1" applyAlignment="1" applyProtection="1">
      <alignment horizontal="right" vertical="center"/>
      <protection locked="0"/>
    </xf>
    <xf numFmtId="0" fontId="9" fillId="0" borderId="23" xfId="0" applyFont="1" applyBorder="1" applyAlignment="1" applyProtection="1">
      <alignment horizontal="justify" vertical="center"/>
      <protection locked="0"/>
    </xf>
    <xf numFmtId="0" fontId="9" fillId="0" borderId="3" xfId="0" applyFont="1" applyBorder="1" applyAlignment="1" applyProtection="1">
      <alignment horizontal="justify" vertical="center"/>
      <protection locked="0"/>
    </xf>
    <xf numFmtId="4" fontId="13" fillId="0" borderId="24" xfId="0" applyNumberFormat="1" applyFont="1" applyBorder="1" applyAlignment="1">
      <alignment horizontal="right" vertical="center"/>
    </xf>
    <xf numFmtId="4" fontId="13" fillId="0" borderId="25" xfId="0" applyNumberFormat="1" applyFont="1" applyBorder="1" applyAlignment="1">
      <alignment horizontal="right" vertical="center"/>
    </xf>
    <xf numFmtId="4" fontId="13" fillId="0" borderId="25" xfId="0" applyNumberFormat="1" applyFont="1" applyBorder="1" applyAlignment="1" applyProtection="1">
      <alignment horizontal="right" vertical="center"/>
      <protection locked="0"/>
    </xf>
    <xf numFmtId="0" fontId="13" fillId="0" borderId="26" xfId="0" applyFont="1" applyBorder="1" applyAlignment="1" applyProtection="1">
      <alignment horizontal="left" vertical="center" wrapText="1" indent="2"/>
      <protection locked="0"/>
    </xf>
    <xf numFmtId="0" fontId="9" fillId="0" borderId="5" xfId="0" applyFont="1" applyBorder="1" applyAlignment="1" applyProtection="1">
      <alignment horizontal="justify" vertical="center"/>
      <protection locked="0"/>
    </xf>
    <xf numFmtId="4" fontId="40" fillId="0" borderId="24" xfId="0" applyNumberFormat="1" applyFont="1" applyBorder="1" applyAlignment="1">
      <alignment horizontal="right" vertical="center"/>
    </xf>
    <xf numFmtId="4" fontId="40" fillId="0" borderId="25" xfId="0" applyNumberFormat="1" applyFont="1" applyBorder="1" applyAlignment="1">
      <alignment horizontal="right" vertical="center"/>
    </xf>
    <xf numFmtId="4" fontId="41" fillId="0" borderId="25" xfId="0" applyNumberFormat="1" applyFont="1" applyBorder="1" applyAlignment="1">
      <alignment horizontal="right" vertical="center"/>
    </xf>
    <xf numFmtId="0" fontId="42" fillId="0" borderId="26" xfId="0" applyFont="1" applyBorder="1" applyAlignment="1" applyProtection="1">
      <alignment horizontal="justify" vertical="center"/>
      <protection locked="0"/>
    </xf>
    <xf numFmtId="0" fontId="24" fillId="0" borderId="5" xfId="0" applyFont="1" applyBorder="1" applyAlignment="1" applyProtection="1">
      <alignment horizontal="justify" vertical="center"/>
      <protection locked="0"/>
    </xf>
    <xf numFmtId="4" fontId="13" fillId="0" borderId="24" xfId="0" applyNumberFormat="1" applyFont="1" applyBorder="1" applyAlignment="1" applyProtection="1">
      <alignment horizontal="right" vertical="center"/>
      <protection locked="0"/>
    </xf>
    <xf numFmtId="4" fontId="41" fillId="0" borderId="24" xfId="0" applyNumberFormat="1" applyFont="1" applyBorder="1" applyAlignment="1">
      <alignment horizontal="right" vertical="center"/>
    </xf>
    <xf numFmtId="0" fontId="24" fillId="0" borderId="26" xfId="0" applyFont="1" applyBorder="1" applyAlignment="1" applyProtection="1">
      <alignment vertical="center"/>
      <protection locked="0"/>
    </xf>
    <xf numFmtId="0" fontId="24" fillId="0" borderId="5" xfId="0" applyFont="1" applyBorder="1" applyAlignment="1" applyProtection="1">
      <alignment vertical="center"/>
      <protection locked="0"/>
    </xf>
    <xf numFmtId="4" fontId="9" fillId="0" borderId="24" xfId="0" applyNumberFormat="1" applyFont="1" applyBorder="1" applyAlignment="1" applyProtection="1">
      <alignment horizontal="justify" vertical="center"/>
      <protection locked="0"/>
    </xf>
    <xf numFmtId="4" fontId="9" fillId="0" borderId="25" xfId="0" applyNumberFormat="1" applyFont="1" applyBorder="1" applyAlignment="1" applyProtection="1">
      <alignment horizontal="justify" vertical="center"/>
      <protection locked="0"/>
    </xf>
    <xf numFmtId="0" fontId="24" fillId="0" borderId="27" xfId="0" applyFont="1" applyBorder="1" applyAlignment="1" applyProtection="1">
      <alignment vertical="center"/>
      <protection locked="0"/>
    </xf>
    <xf numFmtId="0" fontId="24" fillId="0" borderId="18" xfId="0" applyFont="1" applyBorder="1" applyAlignment="1" applyProtection="1">
      <alignment vertical="center"/>
      <protection locked="0"/>
    </xf>
    <xf numFmtId="0" fontId="3" fillId="0" borderId="0" xfId="0" applyFont="1" applyAlignment="1" applyProtection="1">
      <alignment vertical="center" wrapText="1"/>
      <protection locked="0"/>
    </xf>
    <xf numFmtId="0" fontId="4" fillId="0" borderId="28" xfId="0" applyFont="1" applyBorder="1" applyAlignment="1" applyProtection="1">
      <alignment horizontal="center" vertical="center" wrapText="1"/>
      <protection locked="0"/>
    </xf>
    <xf numFmtId="0" fontId="4" fillId="0" borderId="29" xfId="0" applyFont="1" applyBorder="1" applyAlignment="1" applyProtection="1">
      <alignment horizontal="center" vertical="center" wrapText="1"/>
      <protection locked="0"/>
    </xf>
    <xf numFmtId="0" fontId="4" fillId="0" borderId="29" xfId="0" applyFont="1" applyBorder="1" applyAlignment="1" applyProtection="1">
      <alignment horizontal="center" vertical="center"/>
      <protection locked="0"/>
    </xf>
    <xf numFmtId="0" fontId="4" fillId="0" borderId="30" xfId="0" applyFont="1" applyBorder="1" applyAlignment="1" applyProtection="1">
      <alignment horizontal="center" vertical="center"/>
      <protection locked="0"/>
    </xf>
    <xf numFmtId="0" fontId="3" fillId="0" borderId="0" xfId="0" applyFont="1" applyAlignment="1" applyProtection="1">
      <alignment horizontal="left" vertical="center"/>
      <protection locked="0"/>
    </xf>
    <xf numFmtId="0" fontId="25" fillId="0" borderId="2" xfId="0" applyFont="1" applyBorder="1" applyAlignment="1" applyProtection="1">
      <alignment vertical="center"/>
      <protection locked="0"/>
    </xf>
    <xf numFmtId="0" fontId="25" fillId="0" borderId="2" xfId="0" applyFont="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4" fillId="0" borderId="0" xfId="0" applyFont="1" applyAlignment="1">
      <alignment horizontal="center" vertical="center"/>
    </xf>
    <xf numFmtId="0" fontId="43" fillId="0" borderId="0" xfId="0" applyFont="1" applyAlignment="1" applyProtection="1">
      <alignment horizontal="center" vertical="center"/>
      <protection locked="0"/>
    </xf>
    <xf numFmtId="0" fontId="15" fillId="0" borderId="0" xfId="0" applyFont="1" applyAlignment="1" applyProtection="1">
      <alignment horizontal="center" vertical="center"/>
      <protection locked="0"/>
    </xf>
    <xf numFmtId="0" fontId="7" fillId="0" borderId="0" xfId="0" applyFont="1" applyAlignment="1" applyProtection="1">
      <alignment horizontal="justify" vertical="top" wrapText="1"/>
      <protection locked="0"/>
    </xf>
    <xf numFmtId="4" fontId="3" fillId="0" borderId="0" xfId="0" applyNumberFormat="1" applyFont="1" applyProtection="1">
      <protection locked="0"/>
    </xf>
    <xf numFmtId="0" fontId="7" fillId="0" borderId="1" xfId="0" applyFont="1" applyBorder="1" applyAlignment="1" applyProtection="1">
      <alignment horizontal="justify" vertical="top" wrapText="1"/>
      <protection locked="0"/>
    </xf>
    <xf numFmtId="0" fontId="7" fillId="0" borderId="22" xfId="0" applyFont="1" applyBorder="1" applyAlignment="1" applyProtection="1">
      <alignment horizontal="justify" vertical="top" wrapText="1"/>
      <protection locked="0"/>
    </xf>
    <xf numFmtId="0" fontId="8" fillId="0" borderId="2" xfId="0" applyFont="1" applyBorder="1" applyAlignment="1" applyProtection="1">
      <alignment horizontal="justify" vertical="top" wrapText="1"/>
      <protection locked="0"/>
    </xf>
    <xf numFmtId="0" fontId="8" fillId="0" borderId="3" xfId="0" applyFont="1" applyBorder="1" applyAlignment="1" applyProtection="1">
      <alignment horizontal="justify" vertical="top" wrapText="1"/>
      <protection locked="0"/>
    </xf>
    <xf numFmtId="0" fontId="3" fillId="0" borderId="0" xfId="0" applyFont="1"/>
    <xf numFmtId="4" fontId="7" fillId="0" borderId="4" xfId="0" applyNumberFormat="1" applyFont="1" applyBorder="1" applyAlignment="1">
      <alignment horizontal="right" vertical="top" wrapText="1"/>
    </xf>
    <xf numFmtId="4" fontId="7" fillId="0" borderId="25" xfId="0" applyNumberFormat="1" applyFont="1" applyBorder="1" applyAlignment="1">
      <alignment horizontal="right" vertical="top" wrapText="1"/>
    </xf>
    <xf numFmtId="4" fontId="7" fillId="0" borderId="25" xfId="0" applyNumberFormat="1" applyFont="1" applyBorder="1" applyAlignment="1" applyProtection="1">
      <alignment horizontal="right" vertical="top" wrapText="1"/>
      <protection locked="0"/>
    </xf>
    <xf numFmtId="0" fontId="4" fillId="0" borderId="0" xfId="0" applyFont="1" applyAlignment="1" applyProtection="1">
      <alignment horizontal="justify" vertical="top" wrapText="1"/>
      <protection locked="0"/>
    </xf>
    <xf numFmtId="0" fontId="4" fillId="0" borderId="5" xfId="0" applyFont="1" applyBorder="1" applyAlignment="1" applyProtection="1">
      <alignment horizontal="justify" vertical="top" wrapText="1"/>
      <protection locked="0"/>
    </xf>
    <xf numFmtId="4" fontId="6" fillId="0" borderId="4" xfId="0" applyNumberFormat="1" applyFont="1" applyBorder="1" applyAlignment="1" applyProtection="1">
      <alignment horizontal="right" vertical="top" wrapText="1"/>
      <protection locked="0"/>
    </xf>
    <xf numFmtId="4" fontId="6" fillId="0" borderId="25" xfId="0" applyNumberFormat="1" applyFont="1" applyBorder="1" applyAlignment="1" applyProtection="1">
      <alignment horizontal="right" vertical="top" wrapText="1"/>
      <protection locked="0"/>
    </xf>
    <xf numFmtId="0" fontId="3" fillId="0" borderId="0" xfId="0" applyFont="1" applyAlignment="1" applyProtection="1">
      <alignment horizontal="justify" vertical="top" wrapText="1"/>
      <protection locked="0"/>
    </xf>
    <xf numFmtId="0" fontId="3" fillId="0" borderId="5" xfId="0" applyFont="1" applyBorder="1" applyAlignment="1" applyProtection="1">
      <alignment horizontal="justify" vertical="top" wrapText="1"/>
      <protection locked="0"/>
    </xf>
    <xf numFmtId="0" fontId="6" fillId="0" borderId="0" xfId="0" applyFont="1" applyAlignment="1" applyProtection="1">
      <alignment horizontal="justify" vertical="top" wrapText="1"/>
      <protection locked="0"/>
    </xf>
    <xf numFmtId="0" fontId="10" fillId="0" borderId="0" xfId="0" applyFont="1" applyAlignment="1" applyProtection="1">
      <alignment horizontal="justify" vertical="top" wrapText="1"/>
      <protection locked="0"/>
    </xf>
    <xf numFmtId="0" fontId="10" fillId="0" borderId="5" xfId="0" applyFont="1" applyBorder="1" applyAlignment="1" applyProtection="1">
      <alignment horizontal="justify" vertical="top" wrapText="1"/>
      <protection locked="0"/>
    </xf>
    <xf numFmtId="4" fontId="11" fillId="0" borderId="4" xfId="0" applyNumberFormat="1" applyFont="1" applyBorder="1" applyAlignment="1" applyProtection="1">
      <alignment horizontal="right" vertical="top" wrapText="1"/>
      <protection locked="0"/>
    </xf>
    <xf numFmtId="4" fontId="11" fillId="0" borderId="25" xfId="0" applyNumberFormat="1" applyFont="1" applyBorder="1" applyAlignment="1" applyProtection="1">
      <alignment horizontal="right" vertical="top" wrapText="1"/>
      <protection locked="0"/>
    </xf>
    <xf numFmtId="4" fontId="11" fillId="0" borderId="4" xfId="0" applyNumberFormat="1" applyFont="1" applyBorder="1" applyAlignment="1">
      <alignment horizontal="right" vertical="top" wrapText="1"/>
    </xf>
    <xf numFmtId="4" fontId="11" fillId="0" borderId="25" xfId="0" applyNumberFormat="1" applyFont="1" applyBorder="1" applyAlignment="1">
      <alignment horizontal="right" vertical="top" wrapText="1"/>
    </xf>
    <xf numFmtId="0" fontId="4" fillId="0" borderId="0" xfId="0" applyFont="1" applyAlignment="1" applyProtection="1">
      <alignment horizontal="justify" vertical="top" wrapText="1"/>
      <protection locked="0"/>
    </xf>
    <xf numFmtId="0" fontId="4" fillId="0" borderId="5" xfId="0" applyFont="1" applyBorder="1" applyAlignment="1" applyProtection="1">
      <alignment horizontal="justify" vertical="top" wrapText="1"/>
      <protection locked="0"/>
    </xf>
    <xf numFmtId="4" fontId="7" fillId="0" borderId="4" xfId="0" applyNumberFormat="1" applyFont="1" applyBorder="1" applyAlignment="1" applyProtection="1">
      <alignment horizontal="right" vertical="top" wrapText="1"/>
      <protection locked="0"/>
    </xf>
    <xf numFmtId="0" fontId="4" fillId="0" borderId="0" xfId="0" applyFont="1" applyAlignment="1" applyProtection="1">
      <alignment horizontal="left" vertical="top" wrapText="1" indent="5"/>
      <protection locked="0"/>
    </xf>
    <xf numFmtId="0" fontId="4" fillId="0" borderId="5" xfId="0" applyFont="1" applyBorder="1" applyAlignment="1" applyProtection="1">
      <alignment horizontal="left" vertical="top" wrapText="1" indent="5"/>
      <protection locked="0"/>
    </xf>
    <xf numFmtId="4" fontId="12" fillId="0" borderId="4" xfId="0" applyNumberFormat="1" applyFont="1" applyBorder="1" applyAlignment="1" applyProtection="1">
      <alignment horizontal="right" vertical="top" wrapText="1"/>
      <protection locked="0"/>
    </xf>
    <xf numFmtId="4" fontId="12" fillId="0" borderId="25" xfId="0" applyNumberFormat="1" applyFont="1" applyBorder="1" applyAlignment="1" applyProtection="1">
      <alignment horizontal="right" vertical="top" wrapText="1"/>
      <protection locked="0"/>
    </xf>
    <xf numFmtId="0" fontId="8" fillId="0" borderId="0" xfId="0" applyFont="1" applyAlignment="1" applyProtection="1">
      <alignment horizontal="justify" vertical="top" wrapText="1"/>
      <protection locked="0"/>
    </xf>
    <xf numFmtId="0" fontId="8" fillId="0" borderId="5" xfId="0" applyFont="1" applyBorder="1" applyAlignment="1" applyProtection="1">
      <alignment horizontal="justify" vertical="top" wrapText="1"/>
      <protection locked="0"/>
    </xf>
    <xf numFmtId="4" fontId="11" fillId="0" borderId="11" xfId="0" applyNumberFormat="1" applyFont="1" applyBorder="1" applyAlignment="1" applyProtection="1">
      <alignment horizontal="center" vertical="top" wrapText="1"/>
      <protection locked="0"/>
    </xf>
    <xf numFmtId="4" fontId="11" fillId="0" borderId="31" xfId="0" applyNumberFormat="1" applyFont="1" applyBorder="1" applyAlignment="1" applyProtection="1">
      <alignment vertical="top" wrapText="1"/>
      <protection locked="0"/>
    </xf>
    <xf numFmtId="4" fontId="11" fillId="0" borderId="31" xfId="0" applyNumberFormat="1" applyFont="1" applyBorder="1" applyAlignment="1" applyProtection="1">
      <alignment horizontal="center" vertical="top" wrapText="1"/>
      <protection locked="0"/>
    </xf>
    <xf numFmtId="0" fontId="15" fillId="0" borderId="12" xfId="0" applyFont="1" applyBorder="1" applyAlignment="1" applyProtection="1">
      <alignment horizontal="center" vertical="center" wrapText="1"/>
      <protection locked="0"/>
    </xf>
    <xf numFmtId="0" fontId="15" fillId="0" borderId="18" xfId="0" applyFont="1" applyBorder="1" applyAlignment="1" applyProtection="1">
      <alignment horizontal="center" vertical="center" wrapText="1"/>
      <protection locked="0"/>
    </xf>
    <xf numFmtId="0" fontId="3" fillId="0" borderId="0" xfId="0" applyFont="1" applyAlignment="1" applyProtection="1">
      <alignment horizontal="center"/>
      <protection locked="0"/>
    </xf>
    <xf numFmtId="0" fontId="11" fillId="0" borderId="32" xfId="0" applyFont="1" applyBorder="1" applyAlignment="1" applyProtection="1">
      <alignment horizontal="center" vertical="center" wrapText="1"/>
      <protection locked="0"/>
    </xf>
    <xf numFmtId="0" fontId="11" fillId="0" borderId="29" xfId="0" applyFont="1" applyBorder="1" applyAlignment="1" applyProtection="1">
      <alignment horizontal="center" vertical="center" wrapText="1"/>
      <protection locked="0"/>
    </xf>
    <xf numFmtId="0" fontId="11" fillId="0" borderId="33" xfId="0" applyFont="1" applyBorder="1" applyAlignment="1" applyProtection="1">
      <alignment horizontal="center" vertical="center" wrapText="1"/>
      <protection locked="0"/>
    </xf>
    <xf numFmtId="0" fontId="11" fillId="0" borderId="34" xfId="0" applyFont="1" applyBorder="1" applyAlignment="1" applyProtection="1">
      <alignment horizontal="center" vertical="center" wrapText="1"/>
      <protection locked="0"/>
    </xf>
    <xf numFmtId="43" fontId="44" fillId="0" borderId="1" xfId="0" applyNumberFormat="1" applyFont="1" applyBorder="1" applyAlignment="1">
      <alignment horizontal="right" vertical="center" wrapText="1"/>
    </xf>
    <xf numFmtId="0" fontId="45" fillId="0" borderId="9" xfId="0" applyFont="1" applyBorder="1" applyAlignment="1">
      <alignment horizontal="justify" vertical="center" wrapText="1"/>
    </xf>
    <xf numFmtId="43" fontId="44" fillId="0" borderId="4" xfId="0" applyNumberFormat="1" applyFont="1" applyBorder="1" applyAlignment="1">
      <alignment horizontal="right" vertical="center" wrapText="1"/>
    </xf>
    <xf numFmtId="0" fontId="45" fillId="0" borderId="10" xfId="0" applyFont="1" applyBorder="1" applyAlignment="1">
      <alignment horizontal="justify" vertical="center" wrapText="1"/>
    </xf>
    <xf numFmtId="0" fontId="45" fillId="0" borderId="4" xfId="0" applyFont="1" applyBorder="1" applyAlignment="1">
      <alignment horizontal="justify" vertical="center" wrapText="1"/>
    </xf>
    <xf numFmtId="0" fontId="46" fillId="0" borderId="10" xfId="0" applyFont="1" applyBorder="1" applyAlignment="1">
      <alignment horizontal="left" vertical="center" wrapText="1"/>
    </xf>
    <xf numFmtId="0" fontId="47" fillId="6" borderId="1" xfId="0" applyFont="1" applyFill="1" applyBorder="1" applyAlignment="1">
      <alignment vertical="center" wrapText="1"/>
    </xf>
    <xf numFmtId="0" fontId="46" fillId="6" borderId="9" xfId="0" applyFont="1" applyFill="1" applyBorder="1" applyAlignment="1">
      <alignment horizontal="center" vertical="center" wrapText="1"/>
    </xf>
    <xf numFmtId="0" fontId="46" fillId="6" borderId="1" xfId="0" applyFont="1" applyFill="1" applyBorder="1" applyAlignment="1">
      <alignment horizontal="center" vertical="center" wrapText="1"/>
    </xf>
    <xf numFmtId="0" fontId="46" fillId="6" borderId="9" xfId="0" applyFont="1" applyFill="1" applyBorder="1" applyAlignment="1">
      <alignment horizontal="center" vertical="center"/>
    </xf>
    <xf numFmtId="0" fontId="46" fillId="6" borderId="4" xfId="0" applyFont="1" applyFill="1" applyBorder="1" applyAlignment="1">
      <alignment horizontal="center" vertical="center" wrapText="1"/>
    </xf>
    <xf numFmtId="0" fontId="46" fillId="6" borderId="10" xfId="0" applyFont="1" applyFill="1" applyBorder="1" applyAlignment="1">
      <alignment horizontal="center" vertical="center" wrapText="1"/>
    </xf>
    <xf numFmtId="0" fontId="46" fillId="6" borderId="10" xfId="0" applyFont="1" applyFill="1" applyBorder="1" applyAlignment="1">
      <alignment horizontal="center" vertical="center"/>
    </xf>
    <xf numFmtId="0" fontId="46" fillId="6" borderId="11" xfId="0" applyFont="1" applyFill="1" applyBorder="1" applyAlignment="1">
      <alignment horizontal="center" vertical="center" wrapText="1"/>
    </xf>
    <xf numFmtId="0" fontId="46" fillId="6" borderId="13" xfId="0" applyFont="1" applyFill="1" applyBorder="1" applyAlignment="1">
      <alignment horizontal="center" vertical="center" wrapText="1"/>
    </xf>
    <xf numFmtId="0" fontId="46" fillId="6" borderId="13" xfId="0" applyFont="1" applyFill="1" applyBorder="1" applyAlignment="1">
      <alignment horizontal="center" vertical="center"/>
    </xf>
    <xf numFmtId="0" fontId="48" fillId="0" borderId="0" xfId="0" applyFont="1" applyAlignment="1">
      <alignment horizontal="center" vertical="justify"/>
    </xf>
    <xf numFmtId="0" fontId="29" fillId="0" borderId="0" xfId="0" applyFont="1" applyAlignment="1">
      <alignment horizontal="center" vertical="center"/>
    </xf>
    <xf numFmtId="0" fontId="49" fillId="0" borderId="1" xfId="0" applyFont="1" applyBorder="1" applyAlignment="1">
      <alignment horizontal="right" vertical="center" wrapText="1"/>
    </xf>
    <xf numFmtId="0" fontId="49" fillId="0" borderId="1" xfId="0" applyFont="1" applyBorder="1" applyAlignment="1">
      <alignment horizontal="justify" vertical="center" wrapText="1"/>
    </xf>
    <xf numFmtId="0" fontId="49" fillId="0" borderId="3" xfId="0" applyFont="1" applyBorder="1" applyAlignment="1">
      <alignment horizontal="justify" vertical="center" wrapText="1"/>
    </xf>
    <xf numFmtId="43" fontId="44" fillId="0" borderId="4" xfId="0" applyNumberFormat="1" applyFont="1" applyBorder="1" applyAlignment="1" applyProtection="1">
      <alignment horizontal="right" vertical="center" wrapText="1"/>
      <protection locked="0"/>
    </xf>
    <xf numFmtId="43" fontId="50" fillId="0" borderId="4" xfId="0" applyNumberFormat="1" applyFont="1" applyBorder="1" applyAlignment="1">
      <alignment horizontal="right" vertical="center" wrapText="1"/>
    </xf>
    <xf numFmtId="0" fontId="44" fillId="0" borderId="4" xfId="0" applyFont="1" applyBorder="1" applyAlignment="1">
      <alignment horizontal="justify" vertical="center" wrapText="1"/>
    </xf>
    <xf numFmtId="0" fontId="44" fillId="0" borderId="5" xfId="0" applyFont="1" applyBorder="1" applyAlignment="1">
      <alignment horizontal="justify" vertical="center" wrapText="1"/>
    </xf>
    <xf numFmtId="0" fontId="50" fillId="0" borderId="4" xfId="0" applyFont="1" applyBorder="1" applyAlignment="1">
      <alignment horizontal="justify" vertical="center" wrapText="1"/>
    </xf>
    <xf numFmtId="0" fontId="50" fillId="0" borderId="5" xfId="0" applyFont="1" applyBorder="1" applyAlignment="1">
      <alignment horizontal="justify" vertical="center" wrapText="1"/>
    </xf>
    <xf numFmtId="43" fontId="50" fillId="6" borderId="4" xfId="0" applyNumberFormat="1" applyFont="1" applyFill="1" applyBorder="1" applyAlignment="1">
      <alignment horizontal="right" vertical="center" wrapText="1"/>
    </xf>
    <xf numFmtId="43" fontId="50" fillId="0" borderId="4" xfId="0" applyNumberFormat="1" applyFont="1" applyBorder="1" applyAlignment="1" applyProtection="1">
      <alignment horizontal="right" vertical="center" wrapText="1"/>
      <protection locked="0"/>
    </xf>
    <xf numFmtId="0" fontId="44" fillId="0" borderId="4" xfId="0" applyFont="1" applyBorder="1" applyAlignment="1">
      <alignment horizontal="justify" vertical="center" wrapText="1"/>
    </xf>
    <xf numFmtId="0" fontId="44" fillId="0" borderId="5" xfId="0" applyFont="1" applyBorder="1" applyAlignment="1">
      <alignment horizontal="justify" vertical="center" wrapText="1"/>
    </xf>
    <xf numFmtId="0" fontId="50" fillId="0" borderId="5" xfId="0" applyFont="1" applyBorder="1" applyAlignment="1">
      <alignment horizontal="justify" vertical="center" wrapText="1"/>
    </xf>
    <xf numFmtId="0" fontId="50" fillId="0" borderId="4" xfId="0" applyFont="1" applyBorder="1" applyAlignment="1">
      <alignment horizontal="justify" vertical="center" wrapText="1"/>
    </xf>
    <xf numFmtId="0" fontId="50" fillId="0" borderId="11" xfId="0" applyFont="1" applyBorder="1" applyAlignment="1">
      <alignment horizontal="justify" vertical="center" wrapText="1"/>
    </xf>
    <xf numFmtId="0" fontId="50" fillId="0" borderId="18" xfId="0" applyFont="1" applyBorder="1" applyAlignment="1">
      <alignment horizontal="justify" vertical="center" wrapText="1"/>
    </xf>
    <xf numFmtId="0" fontId="50" fillId="3" borderId="9" xfId="0" applyFont="1" applyFill="1" applyBorder="1" applyAlignment="1">
      <alignment horizontal="center" vertical="center" wrapText="1"/>
    </xf>
    <xf numFmtId="0" fontId="50" fillId="3" borderId="1" xfId="0" applyFont="1" applyFill="1" applyBorder="1" applyAlignment="1">
      <alignment horizontal="center" vertical="center" wrapText="1"/>
    </xf>
    <xf numFmtId="0" fontId="50" fillId="3" borderId="1" xfId="0" applyFont="1" applyFill="1" applyBorder="1" applyAlignment="1">
      <alignment horizontal="center" vertical="center" wrapText="1"/>
    </xf>
    <xf numFmtId="0" fontId="50" fillId="3" borderId="3" xfId="0" applyFont="1" applyFill="1" applyBorder="1" applyAlignment="1">
      <alignment horizontal="center" vertical="center" wrapText="1"/>
    </xf>
    <xf numFmtId="0" fontId="50" fillId="3" borderId="13" xfId="0" applyFont="1" applyFill="1" applyBorder="1" applyAlignment="1">
      <alignment horizontal="center" vertical="center" wrapText="1"/>
    </xf>
    <xf numFmtId="0" fontId="50" fillId="3" borderId="4" xfId="0" applyFont="1" applyFill="1" applyBorder="1" applyAlignment="1">
      <alignment horizontal="center" vertical="center" wrapText="1"/>
    </xf>
    <xf numFmtId="0" fontId="50" fillId="3" borderId="11" xfId="0" applyFont="1" applyFill="1" applyBorder="1" applyAlignment="1">
      <alignment horizontal="center" vertical="center" wrapText="1"/>
    </xf>
    <xf numFmtId="0" fontId="50" fillId="3" borderId="18" xfId="0" applyFont="1" applyFill="1" applyBorder="1" applyAlignment="1">
      <alignment horizontal="center" vertical="center" wrapText="1"/>
    </xf>
    <xf numFmtId="0" fontId="30" fillId="3" borderId="2" xfId="0" applyFont="1" applyFill="1" applyBorder="1" applyAlignment="1">
      <alignment horizontal="center" vertical="center" wrapText="1"/>
    </xf>
    <xf numFmtId="0" fontId="33" fillId="3" borderId="0" xfId="0" applyFont="1" applyFill="1" applyAlignment="1">
      <alignment horizontal="center" vertical="center" wrapText="1"/>
    </xf>
    <xf numFmtId="0" fontId="17" fillId="0" borderId="10" xfId="0" applyFont="1" applyBorder="1" applyAlignment="1">
      <alignment horizontal="left" vertical="center" wrapText="1"/>
    </xf>
    <xf numFmtId="43" fontId="16" fillId="0" borderId="4" xfId="0" applyNumberFormat="1" applyFont="1" applyBorder="1" applyAlignment="1" applyProtection="1">
      <alignment horizontal="right" vertical="center" wrapText="1"/>
      <protection locked="0"/>
    </xf>
    <xf numFmtId="0" fontId="17" fillId="0" borderId="10" xfId="0" applyFont="1" applyBorder="1" applyAlignment="1">
      <alignment horizontal="left" vertical="center" wrapText="1" indent="1"/>
    </xf>
    <xf numFmtId="0" fontId="51" fillId="0" borderId="1" xfId="0" applyFont="1" applyBorder="1" applyAlignment="1">
      <alignment horizontal="center" vertical="center" wrapText="1"/>
    </xf>
    <xf numFmtId="0" fontId="16" fillId="3" borderId="1" xfId="0" applyFont="1" applyFill="1" applyBorder="1" applyAlignment="1">
      <alignment horizontal="center" vertical="center" wrapText="1"/>
    </xf>
    <xf numFmtId="0" fontId="16" fillId="3" borderId="9" xfId="0" applyFont="1" applyFill="1" applyBorder="1" applyAlignment="1">
      <alignment horizontal="center" vertical="center" wrapText="1"/>
    </xf>
    <xf numFmtId="0" fontId="6" fillId="0" borderId="0" xfId="0" applyFont="1"/>
    <xf numFmtId="0" fontId="6" fillId="0" borderId="1" xfId="0" applyFont="1" applyBorder="1"/>
    <xf numFmtId="0" fontId="6" fillId="0" borderId="2" xfId="0" applyFont="1" applyBorder="1"/>
    <xf numFmtId="0" fontId="6" fillId="0" borderId="3" xfId="0" applyFont="1" applyBorder="1"/>
    <xf numFmtId="0" fontId="11" fillId="0" borderId="4" xfId="0" applyFont="1" applyBorder="1" applyAlignment="1">
      <alignment horizontal="left" wrapText="1"/>
    </xf>
    <xf numFmtId="0" fontId="11" fillId="0" borderId="0" xfId="0" applyFont="1" applyAlignment="1">
      <alignment horizontal="left" wrapText="1"/>
    </xf>
    <xf numFmtId="0" fontId="11" fillId="0" borderId="5" xfId="0" applyFont="1" applyBorder="1" applyAlignment="1">
      <alignment horizontal="left" wrapText="1"/>
    </xf>
    <xf numFmtId="0" fontId="6" fillId="0" borderId="4" xfId="0" applyFont="1" applyBorder="1"/>
    <xf numFmtId="0" fontId="11" fillId="0" borderId="5" xfId="0" applyFont="1" applyBorder="1"/>
    <xf numFmtId="0" fontId="11" fillId="0" borderId="0" xfId="0" applyFont="1" applyAlignment="1">
      <alignment vertical="justify"/>
    </xf>
    <xf numFmtId="0" fontId="6" fillId="0" borderId="5" xfId="0" applyFont="1" applyBorder="1"/>
    <xf numFmtId="0" fontId="6" fillId="0" borderId="11" xfId="0" applyFont="1" applyBorder="1"/>
    <xf numFmtId="0" fontId="6" fillId="0" borderId="12" xfId="0" applyFont="1" applyBorder="1"/>
    <xf numFmtId="0" fontId="6" fillId="0" borderId="18" xfId="0" applyFont="1" applyBorder="1"/>
    <xf numFmtId="0" fontId="25" fillId="0" borderId="0" xfId="0" applyFont="1" applyAlignment="1">
      <alignment vertical="top"/>
    </xf>
    <xf numFmtId="0" fontId="11" fillId="0" borderId="0" xfId="0" applyFont="1" applyAlignment="1">
      <alignment horizontal="left" vertical="top"/>
    </xf>
    <xf numFmtId="0" fontId="25" fillId="0" borderId="2" xfId="0" applyFont="1" applyBorder="1" applyAlignment="1">
      <alignment horizontal="center" vertical="top"/>
    </xf>
    <xf numFmtId="0" fontId="15" fillId="0" borderId="0" xfId="0" applyFont="1" applyAlignment="1">
      <alignment horizontal="center" vertical="top"/>
    </xf>
    <xf numFmtId="0" fontId="15" fillId="0" borderId="0" xfId="0" applyFont="1" applyAlignment="1">
      <alignment horizontal="center"/>
    </xf>
    <xf numFmtId="0" fontId="11" fillId="0" borderId="0" xfId="0" applyFont="1"/>
    <xf numFmtId="0" fontId="6" fillId="0" borderId="5" xfId="0" quotePrefix="1" applyFont="1" applyBorder="1"/>
    <xf numFmtId="0" fontId="11" fillId="0" borderId="3" xfId="0" applyFont="1" applyBorder="1"/>
    <xf numFmtId="0" fontId="11" fillId="0" borderId="18" xfId="0" applyFont="1" applyBorder="1"/>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0" xfId="0" applyFont="1" applyAlignment="1">
      <alignment horizontal="center" vertical="center" wrapText="1"/>
    </xf>
    <xf numFmtId="0" fontId="11" fillId="0" borderId="5"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8" xfId="0" applyFont="1" applyBorder="1" applyAlignment="1">
      <alignment horizontal="center" vertical="center" wrapText="1"/>
    </xf>
    <xf numFmtId="0" fontId="4" fillId="0" borderId="0" xfId="0" applyFont="1" applyAlignment="1">
      <alignment horizontal="right" vertical="top"/>
    </xf>
    <xf numFmtId="0" fontId="25" fillId="0" borderId="2" xfId="0" applyFont="1" applyBorder="1" applyAlignment="1">
      <alignment horizontal="left" vertical="top"/>
    </xf>
  </cellXfs>
  <cellStyles count="3">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oneCellAnchor>
    <xdr:from>
      <xdr:col>6</xdr:col>
      <xdr:colOff>66676</xdr:colOff>
      <xdr:row>0</xdr:row>
      <xdr:rowOff>19050</xdr:rowOff>
    </xdr:from>
    <xdr:ext cx="858825" cy="257175"/>
    <xdr:sp macro="" textlink="">
      <xdr:nvSpPr>
        <xdr:cNvPr id="2" name="3 CuadroTexto">
          <a:extLst>
            <a:ext uri="{FF2B5EF4-FFF2-40B4-BE49-F238E27FC236}">
              <a16:creationId xmlns:a16="http://schemas.microsoft.com/office/drawing/2014/main" id="{FA952B74-CCFE-451F-BB9E-83D98021A4D6}"/>
            </a:ext>
          </a:extLst>
        </xdr:cNvPr>
        <xdr:cNvSpPr txBox="1"/>
      </xdr:nvSpPr>
      <xdr:spPr>
        <a:xfrm>
          <a:off x="4581526" y="19050"/>
          <a:ext cx="858825" cy="25717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none" rtlCol="0" anchor="b">
          <a:noAutofit/>
        </a:bodyPr>
        <a:lstStyle/>
        <a:p>
          <a:pPr algn="r"/>
          <a:r>
            <a:rPr lang="es-MX" sz="1100" b="1">
              <a:latin typeface="Arial" pitchFamily="34" charset="0"/>
              <a:cs typeface="Arial" pitchFamily="34" charset="0"/>
            </a:rPr>
            <a:t>ETCA-I-01</a:t>
          </a:r>
        </a:p>
      </xdr:txBody>
    </xdr:sp>
    <xdr:clientData/>
  </xdr:oneCellAnchor>
  <xdr:oneCellAnchor>
    <xdr:from>
      <xdr:col>0</xdr:col>
      <xdr:colOff>666750</xdr:colOff>
      <xdr:row>54</xdr:row>
      <xdr:rowOff>0</xdr:rowOff>
    </xdr:from>
    <xdr:ext cx="3200400" cy="662517"/>
    <xdr:sp macro="" textlink="">
      <xdr:nvSpPr>
        <xdr:cNvPr id="3" name="CuadroTexto 5">
          <a:extLst>
            <a:ext uri="{FF2B5EF4-FFF2-40B4-BE49-F238E27FC236}">
              <a16:creationId xmlns:a16="http://schemas.microsoft.com/office/drawing/2014/main" id="{2F2A1356-C7CC-43BE-9CF4-696E76397BDF}"/>
            </a:ext>
          </a:extLst>
        </xdr:cNvPr>
        <xdr:cNvSpPr txBox="1"/>
      </xdr:nvSpPr>
      <xdr:spPr>
        <a:xfrm>
          <a:off x="666750" y="10287000"/>
          <a:ext cx="3200400" cy="6625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MX" sz="1200"/>
            <a:t>______________________________________</a:t>
          </a:r>
        </a:p>
        <a:p>
          <a:pPr algn="ctr"/>
          <a:r>
            <a:rPr lang="es-MX" sz="1200"/>
            <a:t>C.P. LEONOR AMPARO LANDAVAZO GUTIERREZ</a:t>
          </a:r>
        </a:p>
        <a:p>
          <a:pPr algn="ctr"/>
          <a:r>
            <a:rPr lang="es-MX" sz="1200"/>
            <a:t>DIRECTOR ADMINISTRATIVO</a:t>
          </a:r>
        </a:p>
        <a:p>
          <a:pPr algn="ctr"/>
          <a:endParaRPr lang="es-MX" sz="1200"/>
        </a:p>
      </xdr:txBody>
    </xdr:sp>
    <xdr:clientData/>
  </xdr:oneCellAnchor>
  <xdr:oneCellAnchor>
    <xdr:from>
      <xdr:col>3</xdr:col>
      <xdr:colOff>1076325</xdr:colOff>
      <xdr:row>54</xdr:row>
      <xdr:rowOff>0</xdr:rowOff>
    </xdr:from>
    <xdr:ext cx="3800475" cy="662517"/>
    <xdr:sp macro="" textlink="">
      <xdr:nvSpPr>
        <xdr:cNvPr id="4" name="CuadroTexto 3">
          <a:extLst>
            <a:ext uri="{FF2B5EF4-FFF2-40B4-BE49-F238E27FC236}">
              <a16:creationId xmlns:a16="http://schemas.microsoft.com/office/drawing/2014/main" id="{DFC9ED92-2475-4CA0-A531-F29F9A301EFB}"/>
            </a:ext>
          </a:extLst>
        </xdr:cNvPr>
        <xdr:cNvSpPr txBox="1"/>
      </xdr:nvSpPr>
      <xdr:spPr>
        <a:xfrm>
          <a:off x="3009900" y="10287000"/>
          <a:ext cx="3800475" cy="6625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MX" sz="1200"/>
            <a:t>______________________________________</a:t>
          </a:r>
        </a:p>
        <a:p>
          <a:pPr algn="ctr"/>
          <a:r>
            <a:rPr lang="es-MX" sz="1200"/>
            <a:t>C.P. MARIO ALBERTO MERINO DIAZ</a:t>
          </a:r>
        </a:p>
        <a:p>
          <a:pPr algn="ctr"/>
          <a:r>
            <a:rPr lang="es-MX" sz="1200"/>
            <a:t>DIRECTOR GENERAL DE ADMINISTRACION Y FINANZAS</a:t>
          </a:r>
        </a:p>
      </xdr:txBody>
    </xdr:sp>
    <xdr:clientData/>
  </xdr:oneCellAnchor>
  <xdr:oneCellAnchor>
    <xdr:from>
      <xdr:col>3</xdr:col>
      <xdr:colOff>2486025</xdr:colOff>
      <xdr:row>1</xdr:row>
      <xdr:rowOff>200026</xdr:rowOff>
    </xdr:from>
    <xdr:ext cx="2790824" cy="209550"/>
    <xdr:sp macro="" textlink="">
      <xdr:nvSpPr>
        <xdr:cNvPr id="5" name="6 CuadroTexto">
          <a:extLst>
            <a:ext uri="{FF2B5EF4-FFF2-40B4-BE49-F238E27FC236}">
              <a16:creationId xmlns:a16="http://schemas.microsoft.com/office/drawing/2014/main" id="{36FEA130-5DA1-410C-926E-4B7F0500863D}"/>
            </a:ext>
          </a:extLst>
        </xdr:cNvPr>
        <xdr:cNvSpPr txBox="1"/>
      </xdr:nvSpPr>
      <xdr:spPr>
        <a:xfrm>
          <a:off x="3009900" y="381001"/>
          <a:ext cx="2790824" cy="20955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b">
          <a:noAutofit/>
        </a:bodyPr>
        <a:lstStyle/>
        <a:p>
          <a:pPr algn="r"/>
          <a:r>
            <a:rPr lang="es-MX" sz="1100" b="1">
              <a:latin typeface="Arial" pitchFamily="34" charset="0"/>
              <a:cs typeface="Arial" pitchFamily="34" charset="0"/>
            </a:rPr>
            <a:t>TRIMESTRE:</a:t>
          </a:r>
          <a:r>
            <a:rPr lang="es-MX" sz="1100" b="1" baseline="0">
              <a:latin typeface="Arial" pitchFamily="34" charset="0"/>
              <a:cs typeface="Arial" pitchFamily="34" charset="0"/>
            </a:rPr>
            <a:t> </a:t>
          </a:r>
          <a:r>
            <a:rPr lang="es-MX" sz="1100" b="1">
              <a:latin typeface="Arial" pitchFamily="34" charset="0"/>
              <a:cs typeface="Arial" pitchFamily="34" charset="0"/>
            </a:rPr>
            <a:t>TERCERO</a:t>
          </a:r>
        </a:p>
        <a:p>
          <a:pPr algn="r"/>
          <a:endParaRPr lang="es-MX" sz="1100" b="1">
            <a:latin typeface="Arial" pitchFamily="34" charset="0"/>
            <a:cs typeface="Arial" pitchFamily="34" charset="0"/>
          </a:endParaRP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9</xdr:col>
      <xdr:colOff>161925</xdr:colOff>
      <xdr:row>0</xdr:row>
      <xdr:rowOff>28575</xdr:rowOff>
    </xdr:from>
    <xdr:ext cx="1325551" cy="254557"/>
    <xdr:sp macro="" textlink="">
      <xdr:nvSpPr>
        <xdr:cNvPr id="2" name="3 CuadroTexto">
          <a:extLst>
            <a:ext uri="{FF2B5EF4-FFF2-40B4-BE49-F238E27FC236}">
              <a16:creationId xmlns:a16="http://schemas.microsoft.com/office/drawing/2014/main" id="{499B1703-7E28-40BF-9E9C-31B2F30000CD}"/>
            </a:ext>
          </a:extLst>
        </xdr:cNvPr>
        <xdr:cNvSpPr txBox="1"/>
      </xdr:nvSpPr>
      <xdr:spPr>
        <a:xfrm>
          <a:off x="7019925" y="28575"/>
          <a:ext cx="1325551"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b">
          <a:spAutoFit/>
        </a:bodyPr>
        <a:lstStyle/>
        <a:p>
          <a:pPr algn="r"/>
          <a:r>
            <a:rPr lang="es-MX" sz="1100" b="1">
              <a:latin typeface="Arial" pitchFamily="34" charset="0"/>
              <a:cs typeface="Arial" pitchFamily="34" charset="0"/>
            </a:rPr>
            <a:t>ETCA-I-10</a:t>
          </a:r>
        </a:p>
      </xdr:txBody>
    </xdr:sp>
    <xdr:clientData/>
  </xdr:oneCellAnchor>
  <xdr:oneCellAnchor>
    <xdr:from>
      <xdr:col>0</xdr:col>
      <xdr:colOff>0</xdr:colOff>
      <xdr:row>24</xdr:row>
      <xdr:rowOff>0</xdr:rowOff>
    </xdr:from>
    <xdr:ext cx="3200400" cy="662517"/>
    <xdr:sp macro="" textlink="">
      <xdr:nvSpPr>
        <xdr:cNvPr id="3" name="CuadroTexto 5">
          <a:extLst>
            <a:ext uri="{FF2B5EF4-FFF2-40B4-BE49-F238E27FC236}">
              <a16:creationId xmlns:a16="http://schemas.microsoft.com/office/drawing/2014/main" id="{962B107C-F3B6-42C4-BDA0-A2E6D6343C1E}"/>
            </a:ext>
          </a:extLst>
        </xdr:cNvPr>
        <xdr:cNvSpPr txBox="1"/>
      </xdr:nvSpPr>
      <xdr:spPr>
        <a:xfrm>
          <a:off x="0" y="4572000"/>
          <a:ext cx="3200400" cy="6625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MX" sz="1200"/>
            <a:t>______________________________________</a:t>
          </a:r>
        </a:p>
        <a:p>
          <a:pPr algn="ctr"/>
          <a:r>
            <a:rPr lang="es-MX" sz="1200"/>
            <a:t>C.P. LEONOR AMPARO LANDAVAZO GUTIERREZ</a:t>
          </a:r>
        </a:p>
        <a:p>
          <a:pPr algn="ctr"/>
          <a:r>
            <a:rPr lang="es-MX" sz="1200"/>
            <a:t>DIRECTOR ADMINISTRATIVO</a:t>
          </a:r>
        </a:p>
        <a:p>
          <a:pPr algn="ctr"/>
          <a:endParaRPr lang="es-MX" sz="1200"/>
        </a:p>
      </xdr:txBody>
    </xdr:sp>
    <xdr:clientData/>
  </xdr:oneCellAnchor>
  <xdr:oneCellAnchor>
    <xdr:from>
      <xdr:col>5</xdr:col>
      <xdr:colOff>0</xdr:colOff>
      <xdr:row>24</xdr:row>
      <xdr:rowOff>0</xdr:rowOff>
    </xdr:from>
    <xdr:ext cx="3752850" cy="662517"/>
    <xdr:sp macro="" textlink="">
      <xdr:nvSpPr>
        <xdr:cNvPr id="4" name="CuadroTexto 3">
          <a:extLst>
            <a:ext uri="{FF2B5EF4-FFF2-40B4-BE49-F238E27FC236}">
              <a16:creationId xmlns:a16="http://schemas.microsoft.com/office/drawing/2014/main" id="{526F32D7-BF3D-4638-AAD0-D50E84297DAC}"/>
            </a:ext>
          </a:extLst>
        </xdr:cNvPr>
        <xdr:cNvSpPr txBox="1"/>
      </xdr:nvSpPr>
      <xdr:spPr>
        <a:xfrm>
          <a:off x="3810000" y="4572000"/>
          <a:ext cx="3752850" cy="6625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MX" sz="1200"/>
            <a:t>______________________________________</a:t>
          </a:r>
        </a:p>
        <a:p>
          <a:pPr algn="ctr"/>
          <a:r>
            <a:rPr lang="es-MX" sz="1200"/>
            <a:t>C.P. MARIO ALBERTO MERINO DIAZ</a:t>
          </a:r>
        </a:p>
        <a:p>
          <a:pPr algn="ctr"/>
          <a:r>
            <a:rPr lang="es-MX" sz="1200"/>
            <a:t>DIRECTOR GENERAL DE ADMINISTRACION Y FINANZAS</a:t>
          </a:r>
        </a:p>
        <a:p>
          <a:pPr algn="ctr"/>
          <a:endParaRPr lang="es-MX" sz="1200"/>
        </a:p>
      </xdr:txBody>
    </xdr:sp>
    <xdr:clientData/>
  </xdr:oneCellAnchor>
  <xdr:oneCellAnchor>
    <xdr:from>
      <xdr:col>7</xdr:col>
      <xdr:colOff>190500</xdr:colOff>
      <xdr:row>2</xdr:row>
      <xdr:rowOff>85725</xdr:rowOff>
    </xdr:from>
    <xdr:ext cx="2790824" cy="254557"/>
    <xdr:sp macro="" textlink="">
      <xdr:nvSpPr>
        <xdr:cNvPr id="5" name="7 CuadroTexto">
          <a:extLst>
            <a:ext uri="{FF2B5EF4-FFF2-40B4-BE49-F238E27FC236}">
              <a16:creationId xmlns:a16="http://schemas.microsoft.com/office/drawing/2014/main" id="{29CDAFCC-C085-4F7C-85B4-12BF75BF8B7E}"/>
            </a:ext>
          </a:extLst>
        </xdr:cNvPr>
        <xdr:cNvSpPr txBox="1"/>
      </xdr:nvSpPr>
      <xdr:spPr>
        <a:xfrm>
          <a:off x="5524500" y="466725"/>
          <a:ext cx="2790824"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b">
          <a:spAutoFit/>
        </a:bodyPr>
        <a:lstStyle/>
        <a:p>
          <a:pPr algn="r"/>
          <a:r>
            <a:rPr lang="es-MX" sz="1100" b="1">
              <a:latin typeface="Arial" pitchFamily="34" charset="0"/>
              <a:cs typeface="Arial" pitchFamily="34" charset="0"/>
            </a:rPr>
            <a:t>TRIMESTRE</a:t>
          </a:r>
          <a:r>
            <a:rPr lang="es-MX" sz="1100" b="1" u="sng">
              <a:latin typeface="Arial" pitchFamily="34" charset="0"/>
              <a:cs typeface="Arial" pitchFamily="34" charset="0"/>
            </a:rPr>
            <a:t>:__TERCERO_____</a:t>
          </a:r>
        </a:p>
      </xdr:txBody>
    </xdr:sp>
    <xdr:clientData/>
  </xdr:oneCellAnchor>
  <xdr:twoCellAnchor>
    <xdr:from>
      <xdr:col>1</xdr:col>
      <xdr:colOff>0</xdr:colOff>
      <xdr:row>9</xdr:row>
      <xdr:rowOff>0</xdr:rowOff>
    </xdr:from>
    <xdr:to>
      <xdr:col>10</xdr:col>
      <xdr:colOff>447675</xdr:colOff>
      <xdr:row>13</xdr:row>
      <xdr:rowOff>95250</xdr:rowOff>
    </xdr:to>
    <xdr:sp macro="" textlink="">
      <xdr:nvSpPr>
        <xdr:cNvPr id="6" name="CuadroTexto 5">
          <a:extLst>
            <a:ext uri="{FF2B5EF4-FFF2-40B4-BE49-F238E27FC236}">
              <a16:creationId xmlns:a16="http://schemas.microsoft.com/office/drawing/2014/main" id="{292960D6-DA1C-465C-BC90-651F0A33EBAD}"/>
            </a:ext>
          </a:extLst>
        </xdr:cNvPr>
        <xdr:cNvSpPr txBox="1"/>
      </xdr:nvSpPr>
      <xdr:spPr>
        <a:xfrm>
          <a:off x="762000" y="1714500"/>
          <a:ext cx="7305675" cy="857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200" b="1"/>
            <a:t>NO APLICA </a:t>
          </a:r>
        </a:p>
      </xdr:txBody>
    </xdr:sp>
    <xdr:clientData/>
  </xdr:twoCellAnchor>
</xdr:wsDr>
</file>

<file path=xl/drawings/drawing11.xml><?xml version="1.0" encoding="utf-8"?>
<xdr:wsDr xmlns:xdr="http://schemas.openxmlformats.org/drawingml/2006/spreadsheetDrawing" xmlns:a="http://schemas.openxmlformats.org/drawingml/2006/main">
  <xdr:oneCellAnchor>
    <xdr:from>
      <xdr:col>1</xdr:col>
      <xdr:colOff>0</xdr:colOff>
      <xdr:row>2</xdr:row>
      <xdr:rowOff>142875</xdr:rowOff>
    </xdr:from>
    <xdr:ext cx="184731" cy="264560"/>
    <xdr:sp macro="" textlink="">
      <xdr:nvSpPr>
        <xdr:cNvPr id="2" name="1 CuadroTexto">
          <a:extLst>
            <a:ext uri="{FF2B5EF4-FFF2-40B4-BE49-F238E27FC236}">
              <a16:creationId xmlns:a16="http://schemas.microsoft.com/office/drawing/2014/main" id="{61E1BD88-D654-444F-BCBB-0318761597F1}"/>
            </a:ext>
          </a:extLst>
        </xdr:cNvPr>
        <xdr:cNvSpPr txBox="1"/>
      </xdr:nvSpPr>
      <xdr:spPr>
        <a:xfrm>
          <a:off x="762000"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MX" sz="1100"/>
        </a:p>
      </xdr:txBody>
    </xdr:sp>
    <xdr:clientData/>
  </xdr:oneCellAnchor>
  <xdr:oneCellAnchor>
    <xdr:from>
      <xdr:col>8</xdr:col>
      <xdr:colOff>87658</xdr:colOff>
      <xdr:row>0</xdr:row>
      <xdr:rowOff>76200</xdr:rowOff>
    </xdr:from>
    <xdr:ext cx="858825" cy="254557"/>
    <xdr:sp macro="" textlink="">
      <xdr:nvSpPr>
        <xdr:cNvPr id="3" name="3 CuadroTexto">
          <a:extLst>
            <a:ext uri="{FF2B5EF4-FFF2-40B4-BE49-F238E27FC236}">
              <a16:creationId xmlns:a16="http://schemas.microsoft.com/office/drawing/2014/main" id="{F2407F84-F5CE-4D8B-80A3-070ED3A110EE}"/>
            </a:ext>
          </a:extLst>
        </xdr:cNvPr>
        <xdr:cNvSpPr txBox="1"/>
      </xdr:nvSpPr>
      <xdr:spPr>
        <a:xfrm>
          <a:off x="6183658" y="76200"/>
          <a:ext cx="858825"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none" rtlCol="0" anchor="b">
          <a:spAutoFit/>
        </a:bodyPr>
        <a:lstStyle/>
        <a:p>
          <a:pPr algn="r"/>
          <a:r>
            <a:rPr lang="es-MX" sz="1100" b="1">
              <a:latin typeface="Arial" pitchFamily="34" charset="0"/>
              <a:cs typeface="Arial" pitchFamily="34" charset="0"/>
            </a:rPr>
            <a:t>ETCA-I-11</a:t>
          </a:r>
        </a:p>
      </xdr:txBody>
    </xdr:sp>
    <xdr:clientData/>
  </xdr:oneCellAnchor>
  <xdr:oneCellAnchor>
    <xdr:from>
      <xdr:col>7</xdr:col>
      <xdr:colOff>0</xdr:colOff>
      <xdr:row>2</xdr:row>
      <xdr:rowOff>142875</xdr:rowOff>
    </xdr:from>
    <xdr:ext cx="184731" cy="264560"/>
    <xdr:sp macro="" textlink="">
      <xdr:nvSpPr>
        <xdr:cNvPr id="4" name="4 CuadroTexto">
          <a:extLst>
            <a:ext uri="{FF2B5EF4-FFF2-40B4-BE49-F238E27FC236}">
              <a16:creationId xmlns:a16="http://schemas.microsoft.com/office/drawing/2014/main" id="{B8D8A837-72EB-494E-810A-DE0C141DC607}"/>
            </a:ext>
          </a:extLst>
        </xdr:cNvPr>
        <xdr:cNvSpPr txBox="1"/>
      </xdr:nvSpPr>
      <xdr:spPr>
        <a:xfrm>
          <a:off x="5334000"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MX" sz="1100"/>
        </a:p>
      </xdr:txBody>
    </xdr:sp>
    <xdr:clientData/>
  </xdr:oneCellAnchor>
  <xdr:oneCellAnchor>
    <xdr:from>
      <xdr:col>0</xdr:col>
      <xdr:colOff>603250</xdr:colOff>
      <xdr:row>46</xdr:row>
      <xdr:rowOff>95250</xdr:rowOff>
    </xdr:from>
    <xdr:ext cx="2995083" cy="751417"/>
    <xdr:sp macro="" textlink="">
      <xdr:nvSpPr>
        <xdr:cNvPr id="5" name="CuadroTexto 5">
          <a:extLst>
            <a:ext uri="{FF2B5EF4-FFF2-40B4-BE49-F238E27FC236}">
              <a16:creationId xmlns:a16="http://schemas.microsoft.com/office/drawing/2014/main" id="{B10C853F-B475-4107-8CE0-0FF1AF4AFF4A}"/>
            </a:ext>
          </a:extLst>
        </xdr:cNvPr>
        <xdr:cNvSpPr txBox="1"/>
      </xdr:nvSpPr>
      <xdr:spPr>
        <a:xfrm>
          <a:off x="603250" y="8858250"/>
          <a:ext cx="2995083" cy="7514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endParaRPr lang="es-MX" sz="1100"/>
        </a:p>
      </xdr:txBody>
    </xdr:sp>
    <xdr:clientData/>
  </xdr:oneCellAnchor>
  <xdr:oneCellAnchor>
    <xdr:from>
      <xdr:col>5</xdr:col>
      <xdr:colOff>317499</xdr:colOff>
      <xdr:row>46</xdr:row>
      <xdr:rowOff>84667</xdr:rowOff>
    </xdr:from>
    <xdr:ext cx="2772833" cy="740834"/>
    <xdr:sp macro="" textlink="">
      <xdr:nvSpPr>
        <xdr:cNvPr id="6" name="CuadroTexto 5">
          <a:extLst>
            <a:ext uri="{FF2B5EF4-FFF2-40B4-BE49-F238E27FC236}">
              <a16:creationId xmlns:a16="http://schemas.microsoft.com/office/drawing/2014/main" id="{016C3BD3-1D7F-4A8D-85C9-8D7B8B3A3A63}"/>
            </a:ext>
          </a:extLst>
        </xdr:cNvPr>
        <xdr:cNvSpPr txBox="1"/>
      </xdr:nvSpPr>
      <xdr:spPr>
        <a:xfrm>
          <a:off x="4127499" y="8847667"/>
          <a:ext cx="2772833" cy="7408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endParaRPr lang="es-MX" sz="1100"/>
        </a:p>
      </xdr:txBody>
    </xdr:sp>
    <xdr:clientData/>
  </xdr:oneCellAnchor>
  <xdr:oneCellAnchor>
    <xdr:from>
      <xdr:col>5</xdr:col>
      <xdr:colOff>455084</xdr:colOff>
      <xdr:row>2</xdr:row>
      <xdr:rowOff>158750</xdr:rowOff>
    </xdr:from>
    <xdr:ext cx="2790824" cy="254557"/>
    <xdr:sp macro="" textlink="">
      <xdr:nvSpPr>
        <xdr:cNvPr id="7" name="7 CuadroTexto">
          <a:extLst>
            <a:ext uri="{FF2B5EF4-FFF2-40B4-BE49-F238E27FC236}">
              <a16:creationId xmlns:a16="http://schemas.microsoft.com/office/drawing/2014/main" id="{BB00C1E2-3B36-4451-A9FC-520E25E722A3}"/>
            </a:ext>
          </a:extLst>
        </xdr:cNvPr>
        <xdr:cNvSpPr txBox="1"/>
      </xdr:nvSpPr>
      <xdr:spPr>
        <a:xfrm>
          <a:off x="4265084" y="539750"/>
          <a:ext cx="2790824"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b">
          <a:spAutoFit/>
        </a:bodyPr>
        <a:lstStyle/>
        <a:p>
          <a:pPr algn="r"/>
          <a:endParaRPr lang="es-MX" sz="1100" b="1">
            <a:latin typeface="Arial" pitchFamily="34" charset="0"/>
            <a:cs typeface="Arial" pitchFamily="34" charset="0"/>
          </a:endParaRPr>
        </a:p>
      </xdr:txBody>
    </xdr:sp>
    <xdr:clientData/>
  </xdr:oneCellAnchor>
  <xdr:oneCellAnchor>
    <xdr:from>
      <xdr:col>1</xdr:col>
      <xdr:colOff>0</xdr:colOff>
      <xdr:row>3</xdr:row>
      <xdr:rowOff>142875</xdr:rowOff>
    </xdr:from>
    <xdr:ext cx="184731" cy="264560"/>
    <xdr:sp macro="" textlink="">
      <xdr:nvSpPr>
        <xdr:cNvPr id="8" name="1 CuadroTexto">
          <a:extLst>
            <a:ext uri="{FF2B5EF4-FFF2-40B4-BE49-F238E27FC236}">
              <a16:creationId xmlns:a16="http://schemas.microsoft.com/office/drawing/2014/main" id="{F9147E29-67B0-46DF-8ECB-1FEF305DCFB9}"/>
            </a:ext>
          </a:extLst>
        </xdr:cNvPr>
        <xdr:cNvSpPr txBox="1"/>
      </xdr:nvSpPr>
      <xdr:spPr>
        <a:xfrm>
          <a:off x="762000" y="714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MX" sz="1100"/>
        </a:p>
      </xdr:txBody>
    </xdr:sp>
    <xdr:clientData/>
  </xdr:oneCellAnchor>
  <xdr:oneCellAnchor>
    <xdr:from>
      <xdr:col>8</xdr:col>
      <xdr:colOff>71948</xdr:colOff>
      <xdr:row>0</xdr:row>
      <xdr:rowOff>76200</xdr:rowOff>
    </xdr:from>
    <xdr:ext cx="874535" cy="254557"/>
    <xdr:sp macro="" textlink="">
      <xdr:nvSpPr>
        <xdr:cNvPr id="9" name="3 CuadroTexto">
          <a:extLst>
            <a:ext uri="{FF2B5EF4-FFF2-40B4-BE49-F238E27FC236}">
              <a16:creationId xmlns:a16="http://schemas.microsoft.com/office/drawing/2014/main" id="{597FA5CE-8171-47DC-B253-FC5AE7267B21}"/>
            </a:ext>
          </a:extLst>
        </xdr:cNvPr>
        <xdr:cNvSpPr txBox="1"/>
      </xdr:nvSpPr>
      <xdr:spPr>
        <a:xfrm>
          <a:off x="6167948" y="76200"/>
          <a:ext cx="874535"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none" rtlCol="0" anchor="b">
          <a:spAutoFit/>
        </a:bodyPr>
        <a:lstStyle/>
        <a:p>
          <a:pPr algn="r"/>
          <a:r>
            <a:rPr lang="es-MX" sz="1100" b="1">
              <a:latin typeface="Arial" pitchFamily="34" charset="0"/>
              <a:cs typeface="Arial" pitchFamily="34" charset="0"/>
            </a:rPr>
            <a:t>ETCA-I-11</a:t>
          </a:r>
        </a:p>
      </xdr:txBody>
    </xdr:sp>
    <xdr:clientData/>
  </xdr:oneCellAnchor>
  <xdr:oneCellAnchor>
    <xdr:from>
      <xdr:col>7</xdr:col>
      <xdr:colOff>0</xdr:colOff>
      <xdr:row>3</xdr:row>
      <xdr:rowOff>142875</xdr:rowOff>
    </xdr:from>
    <xdr:ext cx="184731" cy="264560"/>
    <xdr:sp macro="" textlink="">
      <xdr:nvSpPr>
        <xdr:cNvPr id="10" name="4 CuadroTexto">
          <a:extLst>
            <a:ext uri="{FF2B5EF4-FFF2-40B4-BE49-F238E27FC236}">
              <a16:creationId xmlns:a16="http://schemas.microsoft.com/office/drawing/2014/main" id="{0D3A70CB-D926-43F3-8FDA-CD239C7C88E3}"/>
            </a:ext>
          </a:extLst>
        </xdr:cNvPr>
        <xdr:cNvSpPr txBox="1"/>
      </xdr:nvSpPr>
      <xdr:spPr>
        <a:xfrm>
          <a:off x="5334000" y="714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MX" sz="1100"/>
        </a:p>
      </xdr:txBody>
    </xdr:sp>
    <xdr:clientData/>
  </xdr:oneCellAnchor>
  <xdr:oneCellAnchor>
    <xdr:from>
      <xdr:col>0</xdr:col>
      <xdr:colOff>603250</xdr:colOff>
      <xdr:row>24</xdr:row>
      <xdr:rowOff>95250</xdr:rowOff>
    </xdr:from>
    <xdr:ext cx="2995083" cy="751417"/>
    <xdr:sp macro="" textlink="">
      <xdr:nvSpPr>
        <xdr:cNvPr id="11" name="CuadroTexto 5">
          <a:extLst>
            <a:ext uri="{FF2B5EF4-FFF2-40B4-BE49-F238E27FC236}">
              <a16:creationId xmlns:a16="http://schemas.microsoft.com/office/drawing/2014/main" id="{2340DA0B-8C91-4D49-A39D-23EEDF295395}"/>
            </a:ext>
          </a:extLst>
        </xdr:cNvPr>
        <xdr:cNvSpPr txBox="1"/>
      </xdr:nvSpPr>
      <xdr:spPr>
        <a:xfrm>
          <a:off x="603250" y="4667250"/>
          <a:ext cx="2995083" cy="7514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MX" sz="1100"/>
            <a:t>______________________________________</a:t>
          </a:r>
        </a:p>
        <a:p>
          <a:pPr algn="ctr"/>
          <a:r>
            <a:rPr lang="es-MX" sz="1100"/>
            <a:t>C.P. LEONOR AMPARO LANDAVAZO GUTIERREZ</a:t>
          </a:r>
        </a:p>
        <a:p>
          <a:pPr algn="ctr"/>
          <a:r>
            <a:rPr lang="es-MX" sz="1100"/>
            <a:t>DIRECTOR ADMINISTRATIVO</a:t>
          </a:r>
        </a:p>
      </xdr:txBody>
    </xdr:sp>
    <xdr:clientData/>
  </xdr:oneCellAnchor>
  <xdr:oneCellAnchor>
    <xdr:from>
      <xdr:col>5</xdr:col>
      <xdr:colOff>317499</xdr:colOff>
      <xdr:row>24</xdr:row>
      <xdr:rowOff>84667</xdr:rowOff>
    </xdr:from>
    <xdr:ext cx="3259668" cy="740834"/>
    <xdr:sp macro="" textlink="">
      <xdr:nvSpPr>
        <xdr:cNvPr id="12" name="CuadroTexto 5">
          <a:extLst>
            <a:ext uri="{FF2B5EF4-FFF2-40B4-BE49-F238E27FC236}">
              <a16:creationId xmlns:a16="http://schemas.microsoft.com/office/drawing/2014/main" id="{7E26AE96-E543-4626-9EC0-C372F160EB04}"/>
            </a:ext>
          </a:extLst>
        </xdr:cNvPr>
        <xdr:cNvSpPr txBox="1"/>
      </xdr:nvSpPr>
      <xdr:spPr>
        <a:xfrm>
          <a:off x="4127499" y="4656667"/>
          <a:ext cx="3259668" cy="7408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MX" sz="1100"/>
            <a:t>______________________________________</a:t>
          </a:r>
        </a:p>
        <a:p>
          <a:pPr algn="ctr"/>
          <a:r>
            <a:rPr lang="es-MX" sz="1100"/>
            <a:t>C.P. MARIO ALBERTO MERINO DIAZ</a:t>
          </a:r>
        </a:p>
        <a:p>
          <a:pPr algn="ctr"/>
          <a:r>
            <a:rPr lang="es-MX" sz="1100"/>
            <a:t>DIRECTOR GENERAL DE ADMINISTRACION Y FINANZAS</a:t>
          </a:r>
        </a:p>
      </xdr:txBody>
    </xdr:sp>
    <xdr:clientData/>
  </xdr:oneCellAnchor>
  <xdr:oneCellAnchor>
    <xdr:from>
      <xdr:col>5</xdr:col>
      <xdr:colOff>455084</xdr:colOff>
      <xdr:row>3</xdr:row>
      <xdr:rowOff>158750</xdr:rowOff>
    </xdr:from>
    <xdr:ext cx="2790824" cy="254557"/>
    <xdr:sp macro="" textlink="">
      <xdr:nvSpPr>
        <xdr:cNvPr id="13" name="7 CuadroTexto">
          <a:extLst>
            <a:ext uri="{FF2B5EF4-FFF2-40B4-BE49-F238E27FC236}">
              <a16:creationId xmlns:a16="http://schemas.microsoft.com/office/drawing/2014/main" id="{6552C0C5-11C9-4F0F-9598-F77C1B22DD36}"/>
            </a:ext>
          </a:extLst>
        </xdr:cNvPr>
        <xdr:cNvSpPr txBox="1"/>
      </xdr:nvSpPr>
      <xdr:spPr>
        <a:xfrm>
          <a:off x="4265084" y="730250"/>
          <a:ext cx="2790824"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b">
          <a:spAutoFit/>
        </a:bodyPr>
        <a:lstStyle/>
        <a:p>
          <a:pPr algn="r"/>
          <a:r>
            <a:rPr lang="es-MX" sz="1100" b="1">
              <a:latin typeface="Arial" pitchFamily="34" charset="0"/>
              <a:cs typeface="Arial" pitchFamily="34" charset="0"/>
            </a:rPr>
            <a:t>TRIMESTRE</a:t>
          </a:r>
          <a:r>
            <a:rPr lang="es-MX" sz="1100" b="1" u="sng">
              <a:latin typeface="Arial" pitchFamily="34" charset="0"/>
              <a:cs typeface="Arial" pitchFamily="34" charset="0"/>
            </a:rPr>
            <a:t>: TERCERO </a:t>
          </a: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8</xdr:col>
      <xdr:colOff>602008</xdr:colOff>
      <xdr:row>0</xdr:row>
      <xdr:rowOff>0</xdr:rowOff>
    </xdr:from>
    <xdr:ext cx="858825" cy="254557"/>
    <xdr:sp macro="" textlink="">
      <xdr:nvSpPr>
        <xdr:cNvPr id="2" name="3 CuadroTexto">
          <a:extLst>
            <a:ext uri="{FF2B5EF4-FFF2-40B4-BE49-F238E27FC236}">
              <a16:creationId xmlns:a16="http://schemas.microsoft.com/office/drawing/2014/main" id="{4F299CCB-E5D1-409B-9516-48D11AE3C6D0}"/>
            </a:ext>
          </a:extLst>
        </xdr:cNvPr>
        <xdr:cNvSpPr txBox="1"/>
      </xdr:nvSpPr>
      <xdr:spPr>
        <a:xfrm>
          <a:off x="6621808" y="0"/>
          <a:ext cx="858825"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none" rtlCol="0" anchor="b">
          <a:spAutoFit/>
        </a:bodyPr>
        <a:lstStyle/>
        <a:p>
          <a:pPr algn="r"/>
          <a:r>
            <a:rPr lang="es-MX" sz="1100" b="1">
              <a:latin typeface="Arial" pitchFamily="34" charset="0"/>
              <a:cs typeface="Arial" pitchFamily="34" charset="0"/>
            </a:rPr>
            <a:t>ETCA-I-12</a:t>
          </a:r>
        </a:p>
      </xdr:txBody>
    </xdr:sp>
    <xdr:clientData/>
  </xdr:oneCellAnchor>
  <xdr:oneCellAnchor>
    <xdr:from>
      <xdr:col>8</xdr:col>
      <xdr:colOff>0</xdr:colOff>
      <xdr:row>2</xdr:row>
      <xdr:rowOff>142875</xdr:rowOff>
    </xdr:from>
    <xdr:ext cx="184731" cy="264560"/>
    <xdr:sp macro="" textlink="">
      <xdr:nvSpPr>
        <xdr:cNvPr id="3" name="4 CuadroTexto">
          <a:extLst>
            <a:ext uri="{FF2B5EF4-FFF2-40B4-BE49-F238E27FC236}">
              <a16:creationId xmlns:a16="http://schemas.microsoft.com/office/drawing/2014/main" id="{87F5C784-26D7-4D75-A580-A41E8B3CAF6A}"/>
            </a:ext>
          </a:extLst>
        </xdr:cNvPr>
        <xdr:cNvSpPr txBox="1"/>
      </xdr:nvSpPr>
      <xdr:spPr>
        <a:xfrm>
          <a:off x="6019800"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MX" sz="1100"/>
        </a:p>
      </xdr:txBody>
    </xdr:sp>
    <xdr:clientData/>
  </xdr:oneCellAnchor>
  <xdr:oneCellAnchor>
    <xdr:from>
      <xdr:col>6</xdr:col>
      <xdr:colOff>228600</xdr:colOff>
      <xdr:row>2</xdr:row>
      <xdr:rowOff>133350</xdr:rowOff>
    </xdr:from>
    <xdr:ext cx="2790824" cy="254557"/>
    <xdr:sp macro="" textlink="">
      <xdr:nvSpPr>
        <xdr:cNvPr id="4" name="4 CuadroTexto">
          <a:extLst>
            <a:ext uri="{FF2B5EF4-FFF2-40B4-BE49-F238E27FC236}">
              <a16:creationId xmlns:a16="http://schemas.microsoft.com/office/drawing/2014/main" id="{E749DBAD-78E4-4636-86FA-AD74B04F39BB}"/>
            </a:ext>
          </a:extLst>
        </xdr:cNvPr>
        <xdr:cNvSpPr txBox="1"/>
      </xdr:nvSpPr>
      <xdr:spPr>
        <a:xfrm>
          <a:off x="4743450" y="514350"/>
          <a:ext cx="2790824"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b">
          <a:spAutoFit/>
        </a:bodyPr>
        <a:lstStyle/>
        <a:p>
          <a:pPr algn="r"/>
          <a:r>
            <a:rPr lang="es-MX" sz="1100" b="1">
              <a:latin typeface="Arial" pitchFamily="34" charset="0"/>
              <a:cs typeface="Arial" pitchFamily="34" charset="0"/>
            </a:rPr>
            <a:t>TRIMESTRE</a:t>
          </a:r>
          <a:r>
            <a:rPr lang="es-MX" sz="1100" b="1" u="sng">
              <a:latin typeface="Arial" pitchFamily="34" charset="0"/>
              <a:cs typeface="Arial" pitchFamily="34" charset="0"/>
            </a:rPr>
            <a:t>:__TERCERO______</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5</xdr:col>
      <xdr:colOff>523875</xdr:colOff>
      <xdr:row>0</xdr:row>
      <xdr:rowOff>12143</xdr:rowOff>
    </xdr:from>
    <xdr:ext cx="1325551" cy="254557"/>
    <xdr:sp macro="" textlink="">
      <xdr:nvSpPr>
        <xdr:cNvPr id="2" name="3 CuadroTexto">
          <a:extLst>
            <a:ext uri="{FF2B5EF4-FFF2-40B4-BE49-F238E27FC236}">
              <a16:creationId xmlns:a16="http://schemas.microsoft.com/office/drawing/2014/main" id="{F9D046AB-EB17-41BB-93C9-16410C42338C}"/>
            </a:ext>
          </a:extLst>
        </xdr:cNvPr>
        <xdr:cNvSpPr txBox="1"/>
      </xdr:nvSpPr>
      <xdr:spPr>
        <a:xfrm>
          <a:off x="4333875" y="12143"/>
          <a:ext cx="1325551"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b">
          <a:spAutoFit/>
        </a:bodyPr>
        <a:lstStyle/>
        <a:p>
          <a:pPr algn="r"/>
          <a:r>
            <a:rPr lang="es-MX" sz="1100" b="1">
              <a:latin typeface="Arial" pitchFamily="34" charset="0"/>
              <a:cs typeface="Arial" pitchFamily="34" charset="0"/>
            </a:rPr>
            <a:t>ETCA-I-02</a:t>
          </a:r>
        </a:p>
      </xdr:txBody>
    </xdr:sp>
    <xdr:clientData/>
  </xdr:oneCellAnchor>
  <xdr:oneCellAnchor>
    <xdr:from>
      <xdr:col>0</xdr:col>
      <xdr:colOff>0</xdr:colOff>
      <xdr:row>72</xdr:row>
      <xdr:rowOff>133349</xdr:rowOff>
    </xdr:from>
    <xdr:ext cx="3200400" cy="657226"/>
    <xdr:sp macro="" textlink="">
      <xdr:nvSpPr>
        <xdr:cNvPr id="3" name="CuadroTexto 5">
          <a:extLst>
            <a:ext uri="{FF2B5EF4-FFF2-40B4-BE49-F238E27FC236}">
              <a16:creationId xmlns:a16="http://schemas.microsoft.com/office/drawing/2014/main" id="{EBA4168C-FF1B-4CD7-B885-B01F0B83E418}"/>
            </a:ext>
          </a:extLst>
        </xdr:cNvPr>
        <xdr:cNvSpPr txBox="1"/>
      </xdr:nvSpPr>
      <xdr:spPr>
        <a:xfrm>
          <a:off x="0" y="13849349"/>
          <a:ext cx="3200400" cy="6572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MX" sz="1200"/>
            <a:t>______________________________________</a:t>
          </a:r>
        </a:p>
        <a:p>
          <a:pPr algn="ctr"/>
          <a:r>
            <a:rPr lang="es-MX" sz="1200"/>
            <a:t>C.P. LEONOR AMPARO LANDAVAZO GUTIERREZ</a:t>
          </a:r>
        </a:p>
        <a:p>
          <a:pPr algn="ctr"/>
          <a:r>
            <a:rPr lang="es-MX" sz="1200"/>
            <a:t>DIRECTOR ADMINISTRATIVO</a:t>
          </a:r>
        </a:p>
        <a:p>
          <a:pPr algn="ctr"/>
          <a:endParaRPr lang="es-MX" sz="1200"/>
        </a:p>
      </xdr:txBody>
    </xdr:sp>
    <xdr:clientData/>
  </xdr:oneCellAnchor>
  <xdr:oneCellAnchor>
    <xdr:from>
      <xdr:col>2</xdr:col>
      <xdr:colOff>846667</xdr:colOff>
      <xdr:row>72</xdr:row>
      <xdr:rowOff>142875</xdr:rowOff>
    </xdr:from>
    <xdr:ext cx="3643842" cy="695325"/>
    <xdr:sp macro="" textlink="">
      <xdr:nvSpPr>
        <xdr:cNvPr id="4" name="CuadroTexto 5">
          <a:extLst>
            <a:ext uri="{FF2B5EF4-FFF2-40B4-BE49-F238E27FC236}">
              <a16:creationId xmlns:a16="http://schemas.microsoft.com/office/drawing/2014/main" id="{AA2AAB69-C3B6-4980-8196-8B59CFC2543C}"/>
            </a:ext>
          </a:extLst>
        </xdr:cNvPr>
        <xdr:cNvSpPr txBox="1"/>
      </xdr:nvSpPr>
      <xdr:spPr>
        <a:xfrm>
          <a:off x="2284942" y="13858875"/>
          <a:ext cx="3643842" cy="6953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MX" sz="1200"/>
            <a:t>______________________________________</a:t>
          </a:r>
        </a:p>
        <a:p>
          <a:pPr algn="ctr"/>
          <a:r>
            <a:rPr lang="es-MX" sz="1200"/>
            <a:t>C.P. MARIO ALBERTO MERINO DIAZ</a:t>
          </a:r>
        </a:p>
        <a:p>
          <a:pPr algn="ctr"/>
          <a:r>
            <a:rPr lang="es-MX" sz="1200"/>
            <a:t>DIRECTOR GENERAL DE ADMINISTRACION Y FINANZAS</a:t>
          </a:r>
        </a:p>
        <a:p>
          <a:pPr algn="ctr"/>
          <a:endParaRPr lang="es-MX" sz="1200"/>
        </a:p>
      </xdr:txBody>
    </xdr:sp>
    <xdr:clientData/>
  </xdr:oneCellAnchor>
  <xdr:oneCellAnchor>
    <xdr:from>
      <xdr:col>4</xdr:col>
      <xdr:colOff>1695450</xdr:colOff>
      <xdr:row>2</xdr:row>
      <xdr:rowOff>9525</xdr:rowOff>
    </xdr:from>
    <xdr:ext cx="2790824" cy="254557"/>
    <xdr:sp macro="" textlink="">
      <xdr:nvSpPr>
        <xdr:cNvPr id="5" name="8 CuadroTexto">
          <a:extLst>
            <a:ext uri="{FF2B5EF4-FFF2-40B4-BE49-F238E27FC236}">
              <a16:creationId xmlns:a16="http://schemas.microsoft.com/office/drawing/2014/main" id="{68AC90B6-00B7-45E2-80BC-95F15114F224}"/>
            </a:ext>
          </a:extLst>
        </xdr:cNvPr>
        <xdr:cNvSpPr txBox="1"/>
      </xdr:nvSpPr>
      <xdr:spPr>
        <a:xfrm>
          <a:off x="3810000" y="390525"/>
          <a:ext cx="2790824"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b">
          <a:spAutoFit/>
        </a:bodyPr>
        <a:lstStyle/>
        <a:p>
          <a:pPr algn="r"/>
          <a:r>
            <a:rPr lang="es-MX" sz="1100" b="1">
              <a:latin typeface="Arial" pitchFamily="34" charset="0"/>
              <a:cs typeface="Arial" pitchFamily="34" charset="0"/>
            </a:rPr>
            <a:t>TRIMESTRE: TERCERO</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xdr:col>
      <xdr:colOff>200025</xdr:colOff>
      <xdr:row>2</xdr:row>
      <xdr:rowOff>142875</xdr:rowOff>
    </xdr:from>
    <xdr:ext cx="184731" cy="264560"/>
    <xdr:sp macro="" textlink="">
      <xdr:nvSpPr>
        <xdr:cNvPr id="2" name="1 CuadroTexto">
          <a:extLst>
            <a:ext uri="{FF2B5EF4-FFF2-40B4-BE49-F238E27FC236}">
              <a16:creationId xmlns:a16="http://schemas.microsoft.com/office/drawing/2014/main" id="{EA967978-9CDE-4386-B0F0-B6FDE227002B}"/>
            </a:ext>
          </a:extLst>
        </xdr:cNvPr>
        <xdr:cNvSpPr txBox="1"/>
      </xdr:nvSpPr>
      <xdr:spPr>
        <a:xfrm>
          <a:off x="1704975"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MX" sz="1100"/>
        </a:p>
      </xdr:txBody>
    </xdr:sp>
    <xdr:clientData/>
  </xdr:oneCellAnchor>
  <xdr:oneCellAnchor>
    <xdr:from>
      <xdr:col>2</xdr:col>
      <xdr:colOff>200025</xdr:colOff>
      <xdr:row>2</xdr:row>
      <xdr:rowOff>142875</xdr:rowOff>
    </xdr:from>
    <xdr:ext cx="184731" cy="264560"/>
    <xdr:sp macro="" textlink="">
      <xdr:nvSpPr>
        <xdr:cNvPr id="3" name="1 CuadroTexto">
          <a:extLst>
            <a:ext uri="{FF2B5EF4-FFF2-40B4-BE49-F238E27FC236}">
              <a16:creationId xmlns:a16="http://schemas.microsoft.com/office/drawing/2014/main" id="{B0C4DF01-4987-4B82-9CD3-27AFD9897286}"/>
            </a:ext>
          </a:extLst>
        </xdr:cNvPr>
        <xdr:cNvSpPr txBox="1"/>
      </xdr:nvSpPr>
      <xdr:spPr>
        <a:xfrm>
          <a:off x="1704975"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MX" sz="1100"/>
        </a:p>
      </xdr:txBody>
    </xdr:sp>
    <xdr:clientData/>
  </xdr:oneCellAnchor>
  <xdr:oneCellAnchor>
    <xdr:from>
      <xdr:col>2</xdr:col>
      <xdr:colOff>200025</xdr:colOff>
      <xdr:row>2</xdr:row>
      <xdr:rowOff>142875</xdr:rowOff>
    </xdr:from>
    <xdr:ext cx="184731" cy="264560"/>
    <xdr:sp macro="" textlink="">
      <xdr:nvSpPr>
        <xdr:cNvPr id="4" name="1 CuadroTexto">
          <a:extLst>
            <a:ext uri="{FF2B5EF4-FFF2-40B4-BE49-F238E27FC236}">
              <a16:creationId xmlns:a16="http://schemas.microsoft.com/office/drawing/2014/main" id="{101B4F48-8664-4FC7-8CDE-A7909C0E8C95}"/>
            </a:ext>
          </a:extLst>
        </xdr:cNvPr>
        <xdr:cNvSpPr txBox="1"/>
      </xdr:nvSpPr>
      <xdr:spPr>
        <a:xfrm>
          <a:off x="1704975"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MX" sz="1100"/>
        </a:p>
      </xdr:txBody>
    </xdr:sp>
    <xdr:clientData/>
  </xdr:oneCellAnchor>
  <xdr:oneCellAnchor>
    <xdr:from>
      <xdr:col>3</xdr:col>
      <xdr:colOff>245349</xdr:colOff>
      <xdr:row>0</xdr:row>
      <xdr:rowOff>63500</xdr:rowOff>
    </xdr:from>
    <xdr:ext cx="858825" cy="254557"/>
    <xdr:sp macro="" textlink="">
      <xdr:nvSpPr>
        <xdr:cNvPr id="5" name="3 CuadroTexto">
          <a:extLst>
            <a:ext uri="{FF2B5EF4-FFF2-40B4-BE49-F238E27FC236}">
              <a16:creationId xmlns:a16="http://schemas.microsoft.com/office/drawing/2014/main" id="{93722036-187F-4985-A03B-140F2A0F009F}"/>
            </a:ext>
          </a:extLst>
        </xdr:cNvPr>
        <xdr:cNvSpPr txBox="1"/>
      </xdr:nvSpPr>
      <xdr:spPr>
        <a:xfrm>
          <a:off x="2502774" y="63500"/>
          <a:ext cx="858825"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none" rtlCol="0" anchor="b">
          <a:spAutoFit/>
        </a:bodyPr>
        <a:lstStyle/>
        <a:p>
          <a:pPr algn="r"/>
          <a:r>
            <a:rPr lang="es-MX" sz="1100" b="1">
              <a:latin typeface="Arial" pitchFamily="34" charset="0"/>
              <a:cs typeface="Arial" pitchFamily="34" charset="0"/>
            </a:rPr>
            <a:t>ETCA-I-03</a:t>
          </a:r>
        </a:p>
      </xdr:txBody>
    </xdr:sp>
    <xdr:clientData/>
  </xdr:oneCellAnchor>
  <xdr:oneCellAnchor>
    <xdr:from>
      <xdr:col>1</xdr:col>
      <xdr:colOff>0</xdr:colOff>
      <xdr:row>66</xdr:row>
      <xdr:rowOff>0</xdr:rowOff>
    </xdr:from>
    <xdr:ext cx="3019425" cy="662517"/>
    <xdr:sp macro="" textlink="">
      <xdr:nvSpPr>
        <xdr:cNvPr id="6" name="CuadroTexto 5">
          <a:extLst>
            <a:ext uri="{FF2B5EF4-FFF2-40B4-BE49-F238E27FC236}">
              <a16:creationId xmlns:a16="http://schemas.microsoft.com/office/drawing/2014/main" id="{2A846C9C-85EB-4F4A-A1F1-DE48E33B27A3}"/>
            </a:ext>
          </a:extLst>
        </xdr:cNvPr>
        <xdr:cNvSpPr txBox="1"/>
      </xdr:nvSpPr>
      <xdr:spPr>
        <a:xfrm>
          <a:off x="752475" y="12573000"/>
          <a:ext cx="3019425" cy="6625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MX" sz="1100"/>
            <a:t>______________________________________</a:t>
          </a:r>
        </a:p>
        <a:p>
          <a:pPr algn="ctr"/>
          <a:r>
            <a:rPr lang="es-MX" sz="1100"/>
            <a:t>C.P. LEONOR AMPARO LANDAVAZO GUTIERREZ</a:t>
          </a:r>
        </a:p>
        <a:p>
          <a:pPr algn="ctr"/>
          <a:r>
            <a:rPr lang="es-MX" sz="1100"/>
            <a:t>DIRECTOR ADMINISTRATIVO</a:t>
          </a:r>
        </a:p>
        <a:p>
          <a:pPr algn="ctr"/>
          <a:endParaRPr lang="es-MX" sz="1100"/>
        </a:p>
      </xdr:txBody>
    </xdr:sp>
    <xdr:clientData/>
  </xdr:oneCellAnchor>
  <xdr:oneCellAnchor>
    <xdr:from>
      <xdr:col>1</xdr:col>
      <xdr:colOff>5022273</xdr:colOff>
      <xdr:row>66</xdr:row>
      <xdr:rowOff>0</xdr:rowOff>
    </xdr:from>
    <xdr:ext cx="3740727" cy="662517"/>
    <xdr:sp macro="" textlink="">
      <xdr:nvSpPr>
        <xdr:cNvPr id="7" name="CuadroTexto 5">
          <a:extLst>
            <a:ext uri="{FF2B5EF4-FFF2-40B4-BE49-F238E27FC236}">
              <a16:creationId xmlns:a16="http://schemas.microsoft.com/office/drawing/2014/main" id="{722116D8-E710-4AA3-916B-11DAC8F746EF}"/>
            </a:ext>
          </a:extLst>
        </xdr:cNvPr>
        <xdr:cNvSpPr txBox="1"/>
      </xdr:nvSpPr>
      <xdr:spPr>
        <a:xfrm>
          <a:off x="1507548" y="12573000"/>
          <a:ext cx="3740727" cy="6625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MX" sz="1100"/>
            <a:t>______________________________________</a:t>
          </a:r>
        </a:p>
        <a:p>
          <a:pPr algn="ctr"/>
          <a:r>
            <a:rPr lang="es-MX" sz="1100"/>
            <a:t>C.P. MARIO ALBERTO MERINO DIAZ</a:t>
          </a:r>
        </a:p>
        <a:p>
          <a:pPr algn="ctr"/>
          <a:r>
            <a:rPr lang="es-MX" sz="1100"/>
            <a:t>DIRECTOR GENERAL DE ADMINISTRACION Y FINANZAS</a:t>
          </a:r>
        </a:p>
        <a:p>
          <a:pPr algn="ctr"/>
          <a:endParaRPr lang="es-MX" sz="1100"/>
        </a:p>
      </xdr:txBody>
    </xdr:sp>
    <xdr:clientData/>
  </xdr:oneCellAnchor>
  <xdr:oneCellAnchor>
    <xdr:from>
      <xdr:col>1</xdr:col>
      <xdr:colOff>6318250</xdr:colOff>
      <xdr:row>2</xdr:row>
      <xdr:rowOff>116416</xdr:rowOff>
    </xdr:from>
    <xdr:ext cx="2790824" cy="254557"/>
    <xdr:sp macro="" textlink="">
      <xdr:nvSpPr>
        <xdr:cNvPr id="8" name="8 CuadroTexto">
          <a:extLst>
            <a:ext uri="{FF2B5EF4-FFF2-40B4-BE49-F238E27FC236}">
              <a16:creationId xmlns:a16="http://schemas.microsoft.com/office/drawing/2014/main" id="{7EE6584E-4F46-4C03-984F-59434D2CC4F8}"/>
            </a:ext>
          </a:extLst>
        </xdr:cNvPr>
        <xdr:cNvSpPr txBox="1"/>
      </xdr:nvSpPr>
      <xdr:spPr>
        <a:xfrm>
          <a:off x="1508125" y="497416"/>
          <a:ext cx="2790824"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b">
          <a:spAutoFit/>
        </a:bodyPr>
        <a:lstStyle/>
        <a:p>
          <a:pPr algn="r"/>
          <a:r>
            <a:rPr lang="es-MX" sz="1100" b="1">
              <a:latin typeface="Arial" pitchFamily="34" charset="0"/>
              <a:cs typeface="Arial" pitchFamily="34" charset="0"/>
            </a:rPr>
            <a:t>TRIMESTRE: TERCERO</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190500</xdr:colOff>
      <xdr:row>42</xdr:row>
      <xdr:rowOff>31750</xdr:rowOff>
    </xdr:from>
    <xdr:ext cx="3019425" cy="662517"/>
    <xdr:sp macro="" textlink="">
      <xdr:nvSpPr>
        <xdr:cNvPr id="2" name="CuadroTexto 5">
          <a:extLst>
            <a:ext uri="{FF2B5EF4-FFF2-40B4-BE49-F238E27FC236}">
              <a16:creationId xmlns:a16="http://schemas.microsoft.com/office/drawing/2014/main" id="{40F90CC9-9ACF-4D49-AC25-6CE6352AC6D7}"/>
            </a:ext>
          </a:extLst>
        </xdr:cNvPr>
        <xdr:cNvSpPr txBox="1"/>
      </xdr:nvSpPr>
      <xdr:spPr>
        <a:xfrm>
          <a:off x="190500" y="8032750"/>
          <a:ext cx="3019425" cy="6625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MX" sz="1100"/>
            <a:t>______________________________________</a:t>
          </a:r>
        </a:p>
        <a:p>
          <a:pPr algn="ctr"/>
          <a:r>
            <a:rPr lang="es-MX" sz="1100"/>
            <a:t>C.P. LEONOR AMPARO LANDAVAZO GUTIERREZ</a:t>
          </a:r>
        </a:p>
        <a:p>
          <a:pPr algn="ctr"/>
          <a:r>
            <a:rPr lang="es-MX" sz="1100"/>
            <a:t>DIRECTOR ADMINISTRATIVO</a:t>
          </a:r>
        </a:p>
      </xdr:txBody>
    </xdr:sp>
    <xdr:clientData/>
  </xdr:oneCellAnchor>
  <xdr:oneCellAnchor>
    <xdr:from>
      <xdr:col>2</xdr:col>
      <xdr:colOff>495301</xdr:colOff>
      <xdr:row>42</xdr:row>
      <xdr:rowOff>31750</xdr:rowOff>
    </xdr:from>
    <xdr:ext cx="3573990" cy="662517"/>
    <xdr:sp macro="" textlink="">
      <xdr:nvSpPr>
        <xdr:cNvPr id="3" name="CuadroTexto 5">
          <a:extLst>
            <a:ext uri="{FF2B5EF4-FFF2-40B4-BE49-F238E27FC236}">
              <a16:creationId xmlns:a16="http://schemas.microsoft.com/office/drawing/2014/main" id="{1780FD71-BD9A-4732-95B9-04313816332B}"/>
            </a:ext>
          </a:extLst>
        </xdr:cNvPr>
        <xdr:cNvSpPr txBox="1"/>
      </xdr:nvSpPr>
      <xdr:spPr>
        <a:xfrm>
          <a:off x="2019301" y="8032750"/>
          <a:ext cx="3573990" cy="6625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MX" sz="1100"/>
            <a:t>______________________________________</a:t>
          </a:r>
        </a:p>
        <a:p>
          <a:pPr algn="ctr"/>
          <a:r>
            <a:rPr lang="es-MX" sz="1100"/>
            <a:t>C.P. MARIO ALBERTO MERINO DIAZ</a:t>
          </a:r>
        </a:p>
        <a:p>
          <a:pPr algn="ctr"/>
          <a:r>
            <a:rPr lang="es-MX" sz="1100"/>
            <a:t>DIRECTOR GENERAL DE ADMINISTRACION Y FINANZAS</a:t>
          </a:r>
        </a:p>
      </xdr:txBody>
    </xdr:sp>
    <xdr:clientData/>
  </xdr:oneCellAnchor>
  <xdr:oneCellAnchor>
    <xdr:from>
      <xdr:col>3</xdr:col>
      <xdr:colOff>460375</xdr:colOff>
      <xdr:row>1</xdr:row>
      <xdr:rowOff>158750</xdr:rowOff>
    </xdr:from>
    <xdr:ext cx="2790824" cy="254557"/>
    <xdr:sp macro="" textlink="">
      <xdr:nvSpPr>
        <xdr:cNvPr id="4" name="8 CuadroTexto">
          <a:extLst>
            <a:ext uri="{FF2B5EF4-FFF2-40B4-BE49-F238E27FC236}">
              <a16:creationId xmlns:a16="http://schemas.microsoft.com/office/drawing/2014/main" id="{AD97AEAC-DFAB-469F-9C9F-7B1DFB39E50B}"/>
            </a:ext>
          </a:extLst>
        </xdr:cNvPr>
        <xdr:cNvSpPr txBox="1"/>
      </xdr:nvSpPr>
      <xdr:spPr>
        <a:xfrm>
          <a:off x="2746375" y="349250"/>
          <a:ext cx="2790824"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b">
          <a:spAutoFit/>
        </a:bodyPr>
        <a:lstStyle/>
        <a:p>
          <a:pPr algn="r"/>
          <a:r>
            <a:rPr lang="es-MX" sz="1100" b="1">
              <a:latin typeface="Arial" pitchFamily="34" charset="0"/>
              <a:cs typeface="Arial" pitchFamily="34" charset="0"/>
            </a:rPr>
            <a:t>TRIMESTRE</a:t>
          </a:r>
          <a:r>
            <a:rPr lang="es-MX" sz="1100" b="1" u="sng">
              <a:latin typeface="Arial" pitchFamily="34" charset="0"/>
              <a:cs typeface="Arial" pitchFamily="34" charset="0"/>
            </a:rPr>
            <a:t>:__TERCERO____</a:t>
          </a:r>
        </a:p>
      </xdr:txBody>
    </xdr:sp>
    <xdr:clientData/>
  </xdr:oneCellAnchor>
  <xdr:oneCellAnchor>
    <xdr:from>
      <xdr:col>5</xdr:col>
      <xdr:colOff>111125</xdr:colOff>
      <xdr:row>0</xdr:row>
      <xdr:rowOff>0</xdr:rowOff>
    </xdr:from>
    <xdr:ext cx="858825" cy="254557"/>
    <xdr:sp macro="" textlink="">
      <xdr:nvSpPr>
        <xdr:cNvPr id="5" name="3 CuadroTexto">
          <a:extLst>
            <a:ext uri="{FF2B5EF4-FFF2-40B4-BE49-F238E27FC236}">
              <a16:creationId xmlns:a16="http://schemas.microsoft.com/office/drawing/2014/main" id="{6396078B-6BB8-4CCE-A6DF-758A03CE67D1}"/>
            </a:ext>
          </a:extLst>
        </xdr:cNvPr>
        <xdr:cNvSpPr txBox="1"/>
      </xdr:nvSpPr>
      <xdr:spPr>
        <a:xfrm>
          <a:off x="3921125" y="0"/>
          <a:ext cx="858825"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none" rtlCol="0" anchor="b">
          <a:spAutoFit/>
        </a:bodyPr>
        <a:lstStyle/>
        <a:p>
          <a:pPr algn="r"/>
          <a:r>
            <a:rPr lang="es-MX" sz="1100" b="1">
              <a:latin typeface="Arial" pitchFamily="34" charset="0"/>
              <a:cs typeface="Arial" pitchFamily="34" charset="0"/>
            </a:rPr>
            <a:t>ETCA-I-04</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0</xdr:colOff>
      <xdr:row>2</xdr:row>
      <xdr:rowOff>142875</xdr:rowOff>
    </xdr:from>
    <xdr:ext cx="184731" cy="264560"/>
    <xdr:sp macro="" textlink="">
      <xdr:nvSpPr>
        <xdr:cNvPr id="2" name="4 CuadroTexto">
          <a:extLst>
            <a:ext uri="{FF2B5EF4-FFF2-40B4-BE49-F238E27FC236}">
              <a16:creationId xmlns:a16="http://schemas.microsoft.com/office/drawing/2014/main" id="{AD94460A-5604-4959-8BF3-E5ABB43CA414}"/>
            </a:ext>
          </a:extLst>
        </xdr:cNvPr>
        <xdr:cNvSpPr txBox="1"/>
      </xdr:nvSpPr>
      <xdr:spPr>
        <a:xfrm>
          <a:off x="752475"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MX" sz="1100"/>
        </a:p>
      </xdr:txBody>
    </xdr:sp>
    <xdr:clientData/>
  </xdr:oneCellAnchor>
  <xdr:oneCellAnchor>
    <xdr:from>
      <xdr:col>2</xdr:col>
      <xdr:colOff>154333</xdr:colOff>
      <xdr:row>0</xdr:row>
      <xdr:rowOff>38100</xdr:rowOff>
    </xdr:from>
    <xdr:ext cx="858825" cy="254557"/>
    <xdr:sp macro="" textlink="">
      <xdr:nvSpPr>
        <xdr:cNvPr id="3" name="6 CuadroTexto">
          <a:extLst>
            <a:ext uri="{FF2B5EF4-FFF2-40B4-BE49-F238E27FC236}">
              <a16:creationId xmlns:a16="http://schemas.microsoft.com/office/drawing/2014/main" id="{F7AA2C86-D6D5-4066-8D17-1419BDA4DE2A}"/>
            </a:ext>
          </a:extLst>
        </xdr:cNvPr>
        <xdr:cNvSpPr txBox="1"/>
      </xdr:nvSpPr>
      <xdr:spPr>
        <a:xfrm>
          <a:off x="1659283" y="38100"/>
          <a:ext cx="858825"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none" rtlCol="0" anchor="b">
          <a:spAutoFit/>
        </a:bodyPr>
        <a:lstStyle/>
        <a:p>
          <a:pPr algn="r"/>
          <a:r>
            <a:rPr lang="es-MX" sz="1100" b="1">
              <a:latin typeface="Arial" pitchFamily="34" charset="0"/>
              <a:cs typeface="Arial" pitchFamily="34" charset="0"/>
            </a:rPr>
            <a:t>ETCA-I-05</a:t>
          </a:r>
        </a:p>
      </xdr:txBody>
    </xdr:sp>
    <xdr:clientData/>
  </xdr:oneCellAnchor>
  <xdr:oneCellAnchor>
    <xdr:from>
      <xdr:col>1</xdr:col>
      <xdr:colOff>200025</xdr:colOff>
      <xdr:row>2</xdr:row>
      <xdr:rowOff>142875</xdr:rowOff>
    </xdr:from>
    <xdr:ext cx="184731" cy="264560"/>
    <xdr:sp macro="" textlink="">
      <xdr:nvSpPr>
        <xdr:cNvPr id="4" name="1 CuadroTexto">
          <a:extLst>
            <a:ext uri="{FF2B5EF4-FFF2-40B4-BE49-F238E27FC236}">
              <a16:creationId xmlns:a16="http://schemas.microsoft.com/office/drawing/2014/main" id="{DCCACA53-EA37-4825-BE80-149D21F6ABB3}"/>
            </a:ext>
          </a:extLst>
        </xdr:cNvPr>
        <xdr:cNvSpPr txBox="1"/>
      </xdr:nvSpPr>
      <xdr:spPr>
        <a:xfrm>
          <a:off x="952500"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MX" sz="1100"/>
        </a:p>
      </xdr:txBody>
    </xdr:sp>
    <xdr:clientData/>
  </xdr:oneCellAnchor>
  <xdr:oneCellAnchor>
    <xdr:from>
      <xdr:col>0</xdr:col>
      <xdr:colOff>4905375</xdr:colOff>
      <xdr:row>2</xdr:row>
      <xdr:rowOff>0</xdr:rowOff>
    </xdr:from>
    <xdr:ext cx="2790824" cy="254557"/>
    <xdr:sp macro="" textlink="">
      <xdr:nvSpPr>
        <xdr:cNvPr id="5" name="8 CuadroTexto">
          <a:extLst>
            <a:ext uri="{FF2B5EF4-FFF2-40B4-BE49-F238E27FC236}">
              <a16:creationId xmlns:a16="http://schemas.microsoft.com/office/drawing/2014/main" id="{E40C6776-13F4-4C57-9FC0-B02F8DE5F7D9}"/>
            </a:ext>
          </a:extLst>
        </xdr:cNvPr>
        <xdr:cNvSpPr txBox="1"/>
      </xdr:nvSpPr>
      <xdr:spPr>
        <a:xfrm>
          <a:off x="752475" y="381000"/>
          <a:ext cx="2790824"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b">
          <a:spAutoFit/>
        </a:bodyPr>
        <a:lstStyle/>
        <a:p>
          <a:pPr algn="r"/>
          <a:r>
            <a:rPr lang="es-MX" sz="1100" b="1">
              <a:latin typeface="Arial" pitchFamily="34" charset="0"/>
              <a:cs typeface="Arial" pitchFamily="34" charset="0"/>
            </a:rPr>
            <a:t>TRIMESTRE</a:t>
          </a:r>
          <a:r>
            <a:rPr lang="es-MX" sz="1100" b="1" u="sng">
              <a:latin typeface="Arial" pitchFamily="34" charset="0"/>
              <a:cs typeface="Arial" pitchFamily="34" charset="0"/>
            </a:rPr>
            <a:t>:_TERCERO___</a:t>
          </a:r>
        </a:p>
      </xdr:txBody>
    </xdr:sp>
    <xdr:clientData/>
  </xdr:oneCellAnchor>
  <xdr:oneCellAnchor>
    <xdr:from>
      <xdr:col>0</xdr:col>
      <xdr:colOff>0</xdr:colOff>
      <xdr:row>63</xdr:row>
      <xdr:rowOff>114300</xdr:rowOff>
    </xdr:from>
    <xdr:ext cx="2892425" cy="682624"/>
    <xdr:sp macro="" textlink="">
      <xdr:nvSpPr>
        <xdr:cNvPr id="6" name="CuadroTexto 5">
          <a:extLst>
            <a:ext uri="{FF2B5EF4-FFF2-40B4-BE49-F238E27FC236}">
              <a16:creationId xmlns:a16="http://schemas.microsoft.com/office/drawing/2014/main" id="{881828D4-CE03-4950-B873-2188214E312A}"/>
            </a:ext>
          </a:extLst>
        </xdr:cNvPr>
        <xdr:cNvSpPr txBox="1"/>
      </xdr:nvSpPr>
      <xdr:spPr>
        <a:xfrm>
          <a:off x="0" y="12115800"/>
          <a:ext cx="2892425" cy="6826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MX" sz="1100"/>
            <a:t>______________________________________</a:t>
          </a:r>
        </a:p>
        <a:p>
          <a:pPr algn="ctr"/>
          <a:r>
            <a:rPr lang="es-MX" sz="1100"/>
            <a:t>C.P. LEONOR AMPARO LANDAVAZO GUTIERREZ</a:t>
          </a:r>
        </a:p>
        <a:p>
          <a:pPr algn="ctr"/>
          <a:r>
            <a:rPr lang="es-MX" sz="1100"/>
            <a:t>DIRECTOR ADMINISTRATIVO</a:t>
          </a:r>
        </a:p>
        <a:p>
          <a:pPr algn="ctr"/>
          <a:endParaRPr lang="es-MX" sz="1100"/>
        </a:p>
      </xdr:txBody>
    </xdr:sp>
    <xdr:clientData/>
  </xdr:oneCellAnchor>
  <xdr:oneCellAnchor>
    <xdr:from>
      <xdr:col>0</xdr:col>
      <xdr:colOff>3915833</xdr:colOff>
      <xdr:row>63</xdr:row>
      <xdr:rowOff>123825</xdr:rowOff>
    </xdr:from>
    <xdr:ext cx="3235854" cy="722313"/>
    <xdr:sp macro="" textlink="">
      <xdr:nvSpPr>
        <xdr:cNvPr id="7" name="CuadroTexto 5">
          <a:extLst>
            <a:ext uri="{FF2B5EF4-FFF2-40B4-BE49-F238E27FC236}">
              <a16:creationId xmlns:a16="http://schemas.microsoft.com/office/drawing/2014/main" id="{5B345EEC-1171-4DDC-9439-14FB9A9F7D11}"/>
            </a:ext>
          </a:extLst>
        </xdr:cNvPr>
        <xdr:cNvSpPr txBox="1"/>
      </xdr:nvSpPr>
      <xdr:spPr>
        <a:xfrm>
          <a:off x="753533" y="12125325"/>
          <a:ext cx="3235854" cy="7223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MX" sz="1100"/>
            <a:t>______________________________________</a:t>
          </a:r>
        </a:p>
        <a:p>
          <a:pPr algn="ctr"/>
          <a:r>
            <a:rPr lang="es-MX" sz="1100"/>
            <a:t>C.P. MARIO ALBERTO MERINO DIAZ</a:t>
          </a:r>
        </a:p>
        <a:p>
          <a:pPr algn="ctr"/>
          <a:r>
            <a:rPr lang="es-MX" sz="1100"/>
            <a:t>DIRECTOR GENERAL DE ADMINISTRACION Y FINANZAS</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2</xdr:col>
      <xdr:colOff>649165</xdr:colOff>
      <xdr:row>0</xdr:row>
      <xdr:rowOff>30773</xdr:rowOff>
    </xdr:from>
    <xdr:ext cx="1066800" cy="254557"/>
    <xdr:sp macro="" textlink="">
      <xdr:nvSpPr>
        <xdr:cNvPr id="2" name="1 CuadroTexto">
          <a:extLst>
            <a:ext uri="{FF2B5EF4-FFF2-40B4-BE49-F238E27FC236}">
              <a16:creationId xmlns:a16="http://schemas.microsoft.com/office/drawing/2014/main" id="{35864AC0-A452-45E1-8C91-BB8AD0E47940}"/>
            </a:ext>
          </a:extLst>
        </xdr:cNvPr>
        <xdr:cNvSpPr txBox="1"/>
      </xdr:nvSpPr>
      <xdr:spPr>
        <a:xfrm>
          <a:off x="2154115" y="30773"/>
          <a:ext cx="1066800"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b">
          <a:noAutofit/>
        </a:bodyPr>
        <a:lstStyle/>
        <a:p>
          <a:pPr algn="r"/>
          <a:r>
            <a:rPr lang="es-MX" sz="1100" b="1">
              <a:latin typeface="Arial" pitchFamily="34" charset="0"/>
              <a:cs typeface="Arial" pitchFamily="34" charset="0"/>
            </a:rPr>
            <a:t>ETCA-I-06</a:t>
          </a:r>
        </a:p>
      </xdr:txBody>
    </xdr:sp>
    <xdr:clientData/>
  </xdr:oneCellAnchor>
  <xdr:oneCellAnchor>
    <xdr:from>
      <xdr:col>1</xdr:col>
      <xdr:colOff>87923</xdr:colOff>
      <xdr:row>65</xdr:row>
      <xdr:rowOff>43962</xdr:rowOff>
    </xdr:from>
    <xdr:ext cx="2749166" cy="681404"/>
    <xdr:sp macro="" textlink="">
      <xdr:nvSpPr>
        <xdr:cNvPr id="3" name="CuadroTexto 5">
          <a:extLst>
            <a:ext uri="{FF2B5EF4-FFF2-40B4-BE49-F238E27FC236}">
              <a16:creationId xmlns:a16="http://schemas.microsoft.com/office/drawing/2014/main" id="{F8760C38-39B3-47F4-B8A1-B39FD92ABB13}"/>
            </a:ext>
          </a:extLst>
        </xdr:cNvPr>
        <xdr:cNvSpPr txBox="1"/>
      </xdr:nvSpPr>
      <xdr:spPr>
        <a:xfrm>
          <a:off x="840398" y="12426462"/>
          <a:ext cx="2749166" cy="6814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MX" sz="1100"/>
            <a:t>______________________________________</a:t>
          </a:r>
        </a:p>
        <a:p>
          <a:pPr algn="ctr"/>
          <a:r>
            <a:rPr lang="es-MX" sz="1100"/>
            <a:t>C.P. LEONOR AMPARO LANDAVAZO GUTIERREZ</a:t>
          </a:r>
        </a:p>
        <a:p>
          <a:pPr algn="ctr"/>
          <a:r>
            <a:rPr lang="es-MX" sz="1100"/>
            <a:t>DIRECTOR ADMINISTRATIVO</a:t>
          </a:r>
        </a:p>
        <a:p>
          <a:pPr algn="ctr"/>
          <a:endParaRPr lang="es-MX" sz="1100"/>
        </a:p>
      </xdr:txBody>
    </xdr:sp>
    <xdr:clientData/>
  </xdr:oneCellAnchor>
  <xdr:oneCellAnchor>
    <xdr:from>
      <xdr:col>1</xdr:col>
      <xdr:colOff>3033345</xdr:colOff>
      <xdr:row>65</xdr:row>
      <xdr:rowOff>51288</xdr:rowOff>
    </xdr:from>
    <xdr:ext cx="3314387" cy="674077"/>
    <xdr:sp macro="" textlink="">
      <xdr:nvSpPr>
        <xdr:cNvPr id="4" name="CuadroTexto 5">
          <a:extLst>
            <a:ext uri="{FF2B5EF4-FFF2-40B4-BE49-F238E27FC236}">
              <a16:creationId xmlns:a16="http://schemas.microsoft.com/office/drawing/2014/main" id="{EBA16FE8-3200-4BA9-AB8B-2B29BA64F15E}"/>
            </a:ext>
          </a:extLst>
        </xdr:cNvPr>
        <xdr:cNvSpPr txBox="1"/>
      </xdr:nvSpPr>
      <xdr:spPr>
        <a:xfrm>
          <a:off x="1509345" y="12433788"/>
          <a:ext cx="3314387" cy="6740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MX" sz="1100"/>
            <a:t>______________________________________</a:t>
          </a:r>
        </a:p>
        <a:p>
          <a:pPr algn="ctr"/>
          <a:r>
            <a:rPr lang="es-MX" sz="1100"/>
            <a:t>C.P. MARIO ALBERTO MERINO DIAZ</a:t>
          </a:r>
        </a:p>
        <a:p>
          <a:pPr algn="ctr"/>
          <a:r>
            <a:rPr lang="es-MX" sz="1100"/>
            <a:t>DIRECTOR GENERAL DE ADMINISTRACION Y FINANZAS</a:t>
          </a:r>
        </a:p>
        <a:p>
          <a:pPr algn="ctr"/>
          <a:endParaRPr lang="es-MX" sz="1100"/>
        </a:p>
      </xdr:txBody>
    </xdr:sp>
    <xdr:clientData/>
  </xdr:oneCellAnchor>
  <xdr:oneCellAnchor>
    <xdr:from>
      <xdr:col>1</xdr:col>
      <xdr:colOff>3135923</xdr:colOff>
      <xdr:row>2</xdr:row>
      <xdr:rowOff>139212</xdr:rowOff>
    </xdr:from>
    <xdr:ext cx="2790824" cy="254557"/>
    <xdr:sp macro="" textlink="">
      <xdr:nvSpPr>
        <xdr:cNvPr id="5" name="5 CuadroTexto">
          <a:extLst>
            <a:ext uri="{FF2B5EF4-FFF2-40B4-BE49-F238E27FC236}">
              <a16:creationId xmlns:a16="http://schemas.microsoft.com/office/drawing/2014/main" id="{E599FDA0-BE98-40DD-940C-9D5E18D7C91C}"/>
            </a:ext>
          </a:extLst>
        </xdr:cNvPr>
        <xdr:cNvSpPr txBox="1"/>
      </xdr:nvSpPr>
      <xdr:spPr>
        <a:xfrm>
          <a:off x="1507148" y="520212"/>
          <a:ext cx="2790824"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b">
          <a:spAutoFit/>
        </a:bodyPr>
        <a:lstStyle/>
        <a:p>
          <a:pPr algn="r"/>
          <a:r>
            <a:rPr lang="es-MX" sz="1100" b="1">
              <a:latin typeface="Arial" pitchFamily="34" charset="0"/>
              <a:cs typeface="Arial" pitchFamily="34" charset="0"/>
            </a:rPr>
            <a:t>TRIMESTRE</a:t>
          </a:r>
          <a:r>
            <a:rPr lang="es-MX" sz="1100" b="1" u="sng">
              <a:latin typeface="Arial" pitchFamily="34" charset="0"/>
              <a:cs typeface="Arial" pitchFamily="34" charset="0"/>
            </a:rPr>
            <a:t>:_TERCERO_</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5</xdr:col>
      <xdr:colOff>792508</xdr:colOff>
      <xdr:row>0</xdr:row>
      <xdr:rowOff>19050</xdr:rowOff>
    </xdr:from>
    <xdr:ext cx="858825" cy="254557"/>
    <xdr:sp macro="" textlink="">
      <xdr:nvSpPr>
        <xdr:cNvPr id="2" name="3 CuadroTexto">
          <a:extLst>
            <a:ext uri="{FF2B5EF4-FFF2-40B4-BE49-F238E27FC236}">
              <a16:creationId xmlns:a16="http://schemas.microsoft.com/office/drawing/2014/main" id="{6346B977-DCCA-49D4-9644-6F87F9B3D417}"/>
            </a:ext>
          </a:extLst>
        </xdr:cNvPr>
        <xdr:cNvSpPr txBox="1"/>
      </xdr:nvSpPr>
      <xdr:spPr>
        <a:xfrm>
          <a:off x="4516783" y="19050"/>
          <a:ext cx="858825"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none" rtlCol="0" anchor="b">
          <a:spAutoFit/>
        </a:bodyPr>
        <a:lstStyle/>
        <a:p>
          <a:pPr algn="r"/>
          <a:r>
            <a:rPr lang="es-MX" sz="1100" b="1">
              <a:latin typeface="Arial" pitchFamily="34" charset="0"/>
              <a:cs typeface="Arial" pitchFamily="34" charset="0"/>
            </a:rPr>
            <a:t>ETCA-I-07</a:t>
          </a:r>
        </a:p>
      </xdr:txBody>
    </xdr:sp>
    <xdr:clientData/>
  </xdr:oneCellAnchor>
  <xdr:oneCellAnchor>
    <xdr:from>
      <xdr:col>5</xdr:col>
      <xdr:colOff>0</xdr:colOff>
      <xdr:row>2</xdr:row>
      <xdr:rowOff>142875</xdr:rowOff>
    </xdr:from>
    <xdr:ext cx="184731" cy="264560"/>
    <xdr:sp macro="" textlink="">
      <xdr:nvSpPr>
        <xdr:cNvPr id="3" name="4 CuadroTexto">
          <a:extLst>
            <a:ext uri="{FF2B5EF4-FFF2-40B4-BE49-F238E27FC236}">
              <a16:creationId xmlns:a16="http://schemas.microsoft.com/office/drawing/2014/main" id="{687606DA-8B28-4F58-AAFE-5E501800CA9B}"/>
            </a:ext>
          </a:extLst>
        </xdr:cNvPr>
        <xdr:cNvSpPr txBox="1"/>
      </xdr:nvSpPr>
      <xdr:spPr>
        <a:xfrm>
          <a:off x="3762375"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MX" sz="1100"/>
        </a:p>
      </xdr:txBody>
    </xdr:sp>
    <xdr:clientData/>
  </xdr:oneCellAnchor>
  <xdr:oneCellAnchor>
    <xdr:from>
      <xdr:col>1</xdr:col>
      <xdr:colOff>0</xdr:colOff>
      <xdr:row>30</xdr:row>
      <xdr:rowOff>0</xdr:rowOff>
    </xdr:from>
    <xdr:ext cx="3019425" cy="662517"/>
    <xdr:sp macro="" textlink="">
      <xdr:nvSpPr>
        <xdr:cNvPr id="4" name="CuadroTexto 5">
          <a:extLst>
            <a:ext uri="{FF2B5EF4-FFF2-40B4-BE49-F238E27FC236}">
              <a16:creationId xmlns:a16="http://schemas.microsoft.com/office/drawing/2014/main" id="{E810783E-92C7-4E04-834D-482C1D32941C}"/>
            </a:ext>
          </a:extLst>
        </xdr:cNvPr>
        <xdr:cNvSpPr txBox="1"/>
      </xdr:nvSpPr>
      <xdr:spPr>
        <a:xfrm>
          <a:off x="752475" y="5715000"/>
          <a:ext cx="3019425" cy="6625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MX" sz="1100"/>
            <a:t>______________________________________</a:t>
          </a:r>
        </a:p>
        <a:p>
          <a:pPr algn="ctr"/>
          <a:r>
            <a:rPr lang="es-MX" sz="1100"/>
            <a:t>C.P. LEONOR AMPARO LANDAVAZO GUTIERREZ</a:t>
          </a:r>
        </a:p>
        <a:p>
          <a:pPr algn="ctr"/>
          <a:r>
            <a:rPr lang="es-MX" sz="1100"/>
            <a:t>DIRECTOR ADMINISTRATIVO</a:t>
          </a:r>
        </a:p>
        <a:p>
          <a:pPr algn="ctr"/>
          <a:endParaRPr lang="es-MX" sz="1100"/>
        </a:p>
      </xdr:txBody>
    </xdr:sp>
    <xdr:clientData/>
  </xdr:oneCellAnchor>
  <xdr:oneCellAnchor>
    <xdr:from>
      <xdr:col>3</xdr:col>
      <xdr:colOff>123825</xdr:colOff>
      <xdr:row>30</xdr:row>
      <xdr:rowOff>0</xdr:rowOff>
    </xdr:from>
    <xdr:ext cx="3181350" cy="662517"/>
    <xdr:sp macro="" textlink="">
      <xdr:nvSpPr>
        <xdr:cNvPr id="5" name="CuadroTexto 5">
          <a:extLst>
            <a:ext uri="{FF2B5EF4-FFF2-40B4-BE49-F238E27FC236}">
              <a16:creationId xmlns:a16="http://schemas.microsoft.com/office/drawing/2014/main" id="{29CA14AA-9057-4FAB-A6BD-763BC032CEFD}"/>
            </a:ext>
          </a:extLst>
        </xdr:cNvPr>
        <xdr:cNvSpPr txBox="1"/>
      </xdr:nvSpPr>
      <xdr:spPr>
        <a:xfrm>
          <a:off x="2381250" y="5715000"/>
          <a:ext cx="3181350" cy="6625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MX" sz="1100"/>
            <a:t>______________________________________</a:t>
          </a:r>
        </a:p>
        <a:p>
          <a:pPr algn="ctr"/>
          <a:r>
            <a:rPr lang="es-MX" sz="1100"/>
            <a:t>C.P. MARIO ALBERTO MERINO DIAZ</a:t>
          </a:r>
        </a:p>
        <a:p>
          <a:pPr algn="ctr"/>
          <a:r>
            <a:rPr lang="es-MX" sz="1100"/>
            <a:t>DIRECTOR GENERAL DE ADMINISTRACION Y FINANZAS</a:t>
          </a:r>
        </a:p>
        <a:p>
          <a:pPr algn="ctr"/>
          <a:endParaRPr lang="es-MX" sz="1100"/>
        </a:p>
      </xdr:txBody>
    </xdr:sp>
    <xdr:clientData/>
  </xdr:oneCellAnchor>
  <xdr:oneCellAnchor>
    <xdr:from>
      <xdr:col>3</xdr:col>
      <xdr:colOff>561975</xdr:colOff>
      <xdr:row>2</xdr:row>
      <xdr:rowOff>152400</xdr:rowOff>
    </xdr:from>
    <xdr:ext cx="2790824" cy="254557"/>
    <xdr:sp macro="" textlink="">
      <xdr:nvSpPr>
        <xdr:cNvPr id="6" name="8 CuadroTexto">
          <a:extLst>
            <a:ext uri="{FF2B5EF4-FFF2-40B4-BE49-F238E27FC236}">
              <a16:creationId xmlns:a16="http://schemas.microsoft.com/office/drawing/2014/main" id="{75625865-9013-4CEF-B52B-43E3DA65DFD4}"/>
            </a:ext>
          </a:extLst>
        </xdr:cNvPr>
        <xdr:cNvSpPr txBox="1"/>
      </xdr:nvSpPr>
      <xdr:spPr>
        <a:xfrm>
          <a:off x="2819400" y="533400"/>
          <a:ext cx="2790824"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b">
          <a:spAutoFit/>
        </a:bodyPr>
        <a:lstStyle/>
        <a:p>
          <a:pPr algn="r"/>
          <a:r>
            <a:rPr lang="es-MX" sz="1100" b="1">
              <a:latin typeface="Arial" pitchFamily="34" charset="0"/>
              <a:cs typeface="Arial" pitchFamily="34" charset="0"/>
            </a:rPr>
            <a:t>TRIMESTRE</a:t>
          </a:r>
          <a:r>
            <a:rPr lang="es-MX" sz="1100" b="1" u="sng">
              <a:latin typeface="Arial" pitchFamily="34" charset="0"/>
              <a:cs typeface="Arial" pitchFamily="34" charset="0"/>
            </a:rPr>
            <a:t>:_TERCERO__</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5</xdr:col>
      <xdr:colOff>249583</xdr:colOff>
      <xdr:row>0</xdr:row>
      <xdr:rowOff>47625</xdr:rowOff>
    </xdr:from>
    <xdr:ext cx="858825" cy="254557"/>
    <xdr:sp macro="" textlink="">
      <xdr:nvSpPr>
        <xdr:cNvPr id="2" name="3 CuadroTexto">
          <a:extLst>
            <a:ext uri="{FF2B5EF4-FFF2-40B4-BE49-F238E27FC236}">
              <a16:creationId xmlns:a16="http://schemas.microsoft.com/office/drawing/2014/main" id="{583F904E-C9BB-4C36-BF77-6101870DE1C5}"/>
            </a:ext>
          </a:extLst>
        </xdr:cNvPr>
        <xdr:cNvSpPr txBox="1"/>
      </xdr:nvSpPr>
      <xdr:spPr>
        <a:xfrm>
          <a:off x="4011958" y="47625"/>
          <a:ext cx="858825"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none" rtlCol="0" anchor="b">
          <a:spAutoFit/>
        </a:bodyPr>
        <a:lstStyle/>
        <a:p>
          <a:pPr algn="r"/>
          <a:r>
            <a:rPr lang="es-MX" sz="1100" b="1">
              <a:latin typeface="Arial" pitchFamily="34" charset="0"/>
              <a:cs typeface="Arial" pitchFamily="34" charset="0"/>
            </a:rPr>
            <a:t>ETCA-I-08</a:t>
          </a:r>
        </a:p>
      </xdr:txBody>
    </xdr:sp>
    <xdr:clientData/>
  </xdr:oneCellAnchor>
  <xdr:oneCellAnchor>
    <xdr:from>
      <xdr:col>4</xdr:col>
      <xdr:colOff>0</xdr:colOff>
      <xdr:row>2</xdr:row>
      <xdr:rowOff>142875</xdr:rowOff>
    </xdr:from>
    <xdr:ext cx="184731" cy="264560"/>
    <xdr:sp macro="" textlink="">
      <xdr:nvSpPr>
        <xdr:cNvPr id="3" name="4 CuadroTexto">
          <a:extLst>
            <a:ext uri="{FF2B5EF4-FFF2-40B4-BE49-F238E27FC236}">
              <a16:creationId xmlns:a16="http://schemas.microsoft.com/office/drawing/2014/main" id="{1F303518-C1DA-4A30-9B65-757FCFFECABA}"/>
            </a:ext>
          </a:extLst>
        </xdr:cNvPr>
        <xdr:cNvSpPr txBox="1"/>
      </xdr:nvSpPr>
      <xdr:spPr>
        <a:xfrm>
          <a:off x="3009900"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MX" sz="1100"/>
        </a:p>
      </xdr:txBody>
    </xdr:sp>
    <xdr:clientData/>
  </xdr:oneCellAnchor>
  <xdr:oneCellAnchor>
    <xdr:from>
      <xdr:col>1</xdr:col>
      <xdr:colOff>0</xdr:colOff>
      <xdr:row>42</xdr:row>
      <xdr:rowOff>57150</xdr:rowOff>
    </xdr:from>
    <xdr:ext cx="3019425" cy="695325"/>
    <xdr:sp macro="" textlink="">
      <xdr:nvSpPr>
        <xdr:cNvPr id="4" name="CuadroTexto 5">
          <a:extLst>
            <a:ext uri="{FF2B5EF4-FFF2-40B4-BE49-F238E27FC236}">
              <a16:creationId xmlns:a16="http://schemas.microsoft.com/office/drawing/2014/main" id="{D4C486E1-7348-4F3E-A2B8-F3ECC1623597}"/>
            </a:ext>
          </a:extLst>
        </xdr:cNvPr>
        <xdr:cNvSpPr txBox="1"/>
      </xdr:nvSpPr>
      <xdr:spPr>
        <a:xfrm>
          <a:off x="752475" y="8058150"/>
          <a:ext cx="3019425" cy="6953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MX" sz="1100"/>
            <a:t>______________________________________</a:t>
          </a:r>
        </a:p>
        <a:p>
          <a:pPr algn="ctr"/>
          <a:r>
            <a:rPr lang="es-MX" sz="1100"/>
            <a:t>C.P. LEONOR AMPARO LANDAVAZO GUTIERREZ</a:t>
          </a:r>
        </a:p>
        <a:p>
          <a:pPr algn="ctr"/>
          <a:r>
            <a:rPr lang="es-MX" sz="1100"/>
            <a:t>DIRECTOR ADMINISTRATIVO</a:t>
          </a:r>
        </a:p>
        <a:p>
          <a:pPr algn="ctr"/>
          <a:endParaRPr lang="es-MX" sz="1100"/>
        </a:p>
      </xdr:txBody>
    </xdr:sp>
    <xdr:clientData/>
  </xdr:oneCellAnchor>
  <xdr:oneCellAnchor>
    <xdr:from>
      <xdr:col>3</xdr:col>
      <xdr:colOff>0</xdr:colOff>
      <xdr:row>42</xdr:row>
      <xdr:rowOff>47624</xdr:rowOff>
    </xdr:from>
    <xdr:ext cx="3280833" cy="666751"/>
    <xdr:sp macro="" textlink="">
      <xdr:nvSpPr>
        <xdr:cNvPr id="5" name="CuadroTexto 5">
          <a:extLst>
            <a:ext uri="{FF2B5EF4-FFF2-40B4-BE49-F238E27FC236}">
              <a16:creationId xmlns:a16="http://schemas.microsoft.com/office/drawing/2014/main" id="{18685039-F52E-47B2-9D20-C9A90557D5A3}"/>
            </a:ext>
          </a:extLst>
        </xdr:cNvPr>
        <xdr:cNvSpPr txBox="1"/>
      </xdr:nvSpPr>
      <xdr:spPr>
        <a:xfrm>
          <a:off x="2257425" y="8048624"/>
          <a:ext cx="3280833" cy="6667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MX" sz="1100"/>
            <a:t>______________________________________</a:t>
          </a:r>
        </a:p>
        <a:p>
          <a:pPr algn="ctr"/>
          <a:r>
            <a:rPr lang="es-MX" sz="1100"/>
            <a:t>C.P. MARIO ALBERTO MERINO DIAZ</a:t>
          </a:r>
        </a:p>
        <a:p>
          <a:pPr algn="ctr"/>
          <a:r>
            <a:rPr lang="es-MX" sz="1100"/>
            <a:t>DIRECTOR GENERAL DE ADMINISTRACION Y FINANZAS</a:t>
          </a:r>
        </a:p>
      </xdr:txBody>
    </xdr:sp>
    <xdr:clientData/>
  </xdr:oneCellAnchor>
  <xdr:oneCellAnchor>
    <xdr:from>
      <xdr:col>3</xdr:col>
      <xdr:colOff>561975</xdr:colOff>
      <xdr:row>2</xdr:row>
      <xdr:rowOff>180975</xdr:rowOff>
    </xdr:from>
    <xdr:ext cx="2790824" cy="254557"/>
    <xdr:sp macro="" textlink="">
      <xdr:nvSpPr>
        <xdr:cNvPr id="6" name="6 CuadroTexto">
          <a:extLst>
            <a:ext uri="{FF2B5EF4-FFF2-40B4-BE49-F238E27FC236}">
              <a16:creationId xmlns:a16="http://schemas.microsoft.com/office/drawing/2014/main" id="{04EB9CFB-9029-4FA0-8087-CF472E337DE6}"/>
            </a:ext>
          </a:extLst>
        </xdr:cNvPr>
        <xdr:cNvSpPr txBox="1"/>
      </xdr:nvSpPr>
      <xdr:spPr>
        <a:xfrm>
          <a:off x="2819400" y="561975"/>
          <a:ext cx="2790824"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b">
          <a:spAutoFit/>
        </a:bodyPr>
        <a:lstStyle/>
        <a:p>
          <a:pPr algn="r"/>
          <a:r>
            <a:rPr lang="es-MX" sz="1100" b="1">
              <a:latin typeface="Arial" pitchFamily="34" charset="0"/>
              <a:cs typeface="Arial" pitchFamily="34" charset="0"/>
            </a:rPr>
            <a:t>TRIMESTRE</a:t>
          </a:r>
          <a:r>
            <a:rPr lang="es-MX" sz="1100" b="1" u="sng">
              <a:latin typeface="Arial" pitchFamily="34" charset="0"/>
              <a:cs typeface="Arial" pitchFamily="34" charset="0"/>
            </a:rPr>
            <a:t>:_TERCERO__</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7</xdr:col>
      <xdr:colOff>295275</xdr:colOff>
      <xdr:row>0</xdr:row>
      <xdr:rowOff>28575</xdr:rowOff>
    </xdr:from>
    <xdr:ext cx="1325551" cy="254557"/>
    <xdr:sp macro="" textlink="">
      <xdr:nvSpPr>
        <xdr:cNvPr id="2" name="3 CuadroTexto">
          <a:extLst>
            <a:ext uri="{FF2B5EF4-FFF2-40B4-BE49-F238E27FC236}">
              <a16:creationId xmlns:a16="http://schemas.microsoft.com/office/drawing/2014/main" id="{1C532DA3-6E6B-4187-B527-E4D1E4CE073C}"/>
            </a:ext>
          </a:extLst>
        </xdr:cNvPr>
        <xdr:cNvSpPr txBox="1"/>
      </xdr:nvSpPr>
      <xdr:spPr>
        <a:xfrm>
          <a:off x="5629275" y="28575"/>
          <a:ext cx="1325551"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b">
          <a:spAutoFit/>
        </a:bodyPr>
        <a:lstStyle/>
        <a:p>
          <a:pPr algn="r"/>
          <a:r>
            <a:rPr lang="es-MX" sz="1100" b="1">
              <a:latin typeface="Arial" pitchFamily="34" charset="0"/>
              <a:cs typeface="Arial" pitchFamily="34" charset="0"/>
            </a:rPr>
            <a:t>ETCA-I-09</a:t>
          </a:r>
        </a:p>
      </xdr:txBody>
    </xdr:sp>
    <xdr:clientData/>
  </xdr:oneCellAnchor>
  <xdr:oneCellAnchor>
    <xdr:from>
      <xdr:col>1</xdr:col>
      <xdr:colOff>0</xdr:colOff>
      <xdr:row>38</xdr:row>
      <xdr:rowOff>95250</xdr:rowOff>
    </xdr:from>
    <xdr:ext cx="3200400" cy="757767"/>
    <xdr:sp macro="" textlink="">
      <xdr:nvSpPr>
        <xdr:cNvPr id="3" name="CuadroTexto 5">
          <a:extLst>
            <a:ext uri="{FF2B5EF4-FFF2-40B4-BE49-F238E27FC236}">
              <a16:creationId xmlns:a16="http://schemas.microsoft.com/office/drawing/2014/main" id="{5304BB37-A71B-4391-80E8-D90BCD4F5736}"/>
            </a:ext>
          </a:extLst>
        </xdr:cNvPr>
        <xdr:cNvSpPr txBox="1"/>
      </xdr:nvSpPr>
      <xdr:spPr>
        <a:xfrm>
          <a:off x="762000" y="7334250"/>
          <a:ext cx="3200400" cy="7577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MX" sz="1200"/>
            <a:t>______________________________________</a:t>
          </a:r>
        </a:p>
        <a:p>
          <a:pPr algn="ctr"/>
          <a:r>
            <a:rPr lang="es-MX" sz="1200"/>
            <a:t>C.P. LEONOR AMPARO LANDAVAZO GUTIERREZ</a:t>
          </a:r>
        </a:p>
        <a:p>
          <a:pPr algn="ctr"/>
          <a:r>
            <a:rPr lang="es-MX" sz="1200"/>
            <a:t>DIRECTOR ADMINISTRATIVO</a:t>
          </a:r>
        </a:p>
        <a:p>
          <a:pPr algn="ctr"/>
          <a:endParaRPr lang="es-MX" sz="1200"/>
        </a:p>
      </xdr:txBody>
    </xdr:sp>
    <xdr:clientData/>
  </xdr:oneCellAnchor>
  <xdr:oneCellAnchor>
    <xdr:from>
      <xdr:col>5</xdr:col>
      <xdr:colOff>0</xdr:colOff>
      <xdr:row>38</xdr:row>
      <xdr:rowOff>123826</xdr:rowOff>
    </xdr:from>
    <xdr:ext cx="3429000" cy="729192"/>
    <xdr:sp macro="" textlink="">
      <xdr:nvSpPr>
        <xdr:cNvPr id="4" name="CuadroTexto 3">
          <a:extLst>
            <a:ext uri="{FF2B5EF4-FFF2-40B4-BE49-F238E27FC236}">
              <a16:creationId xmlns:a16="http://schemas.microsoft.com/office/drawing/2014/main" id="{E8E1DD80-01DF-4140-9EC7-80A0A29AE532}"/>
            </a:ext>
          </a:extLst>
        </xdr:cNvPr>
        <xdr:cNvSpPr txBox="1"/>
      </xdr:nvSpPr>
      <xdr:spPr>
        <a:xfrm>
          <a:off x="3810000" y="7362826"/>
          <a:ext cx="3429000" cy="729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MX" sz="1200"/>
            <a:t>______________________________________</a:t>
          </a:r>
        </a:p>
        <a:p>
          <a:pPr algn="ctr"/>
          <a:r>
            <a:rPr lang="es-MX" sz="1200"/>
            <a:t>C.P. MARIO ALBERTO MERINO DIAZ</a:t>
          </a:r>
        </a:p>
        <a:p>
          <a:pPr algn="ctr"/>
          <a:r>
            <a:rPr lang="es-MX" sz="1200"/>
            <a:t>DIRECTOR GENERAL DE ADMINISTRACION Y FINANZAS</a:t>
          </a:r>
        </a:p>
      </xdr:txBody>
    </xdr:sp>
    <xdr:clientData/>
  </xdr:oneCellAnchor>
  <xdr:oneCellAnchor>
    <xdr:from>
      <xdr:col>5</xdr:col>
      <xdr:colOff>571500</xdr:colOff>
      <xdr:row>2</xdr:row>
      <xdr:rowOff>76200</xdr:rowOff>
    </xdr:from>
    <xdr:ext cx="2790824" cy="254557"/>
    <xdr:sp macro="" textlink="">
      <xdr:nvSpPr>
        <xdr:cNvPr id="5" name="7 CuadroTexto">
          <a:extLst>
            <a:ext uri="{FF2B5EF4-FFF2-40B4-BE49-F238E27FC236}">
              <a16:creationId xmlns:a16="http://schemas.microsoft.com/office/drawing/2014/main" id="{94526267-6A66-455D-B1C8-421FDC19E07A}"/>
            </a:ext>
          </a:extLst>
        </xdr:cNvPr>
        <xdr:cNvSpPr txBox="1"/>
      </xdr:nvSpPr>
      <xdr:spPr>
        <a:xfrm>
          <a:off x="4381500" y="457200"/>
          <a:ext cx="2790824"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b">
          <a:spAutoFit/>
        </a:bodyPr>
        <a:lstStyle/>
        <a:p>
          <a:pPr algn="r"/>
          <a:r>
            <a:rPr lang="es-MX" sz="1100" b="1">
              <a:latin typeface="Arial" pitchFamily="34" charset="0"/>
              <a:cs typeface="Arial" pitchFamily="34" charset="0"/>
            </a:rPr>
            <a:t>TRIMESTRE</a:t>
          </a:r>
          <a:r>
            <a:rPr lang="es-MX" sz="1100" b="1" u="sng">
              <a:latin typeface="Arial" pitchFamily="34" charset="0"/>
              <a:cs typeface="Arial" pitchFamily="34" charset="0"/>
            </a:rPr>
            <a:t>:__TERCERO___</a:t>
          </a:r>
        </a:p>
      </xdr:txBody>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valeria.lugo\Desktop\Cuenta%20publica\CEA\2020\3T\CEA-etca-ejercico-2020-y-etca-iv-06%203ER%20TRIM%202020.xlsx" TargetMode="External"/><Relationship Id="rId1" Type="http://schemas.openxmlformats.org/officeDocument/2006/relationships/externalLinkPath" Target="CEA-etca-ejercico-2020-y-etca-iv-06%203ER%20TRIM%20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ers\America%20Encinas\AppData\Roaming\Microsoft\Excel\PT%20Gastos%20x%20partida%20ppt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EONOR.LANDAVAZO/Documents/CEA/CUENTA%20PUBLICA%202019/CEA%20PRIMER%20TRIMESTRE%202019/1ER%20TRIMESTRE%202019%20CEA/formatos%20ETCA%201er-TRIMESTRE-2019-CE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ista  FORMATOS  "/>
      <sheetName val="ETCA-II-01"/>
      <sheetName val="ETCA-II-02"/>
      <sheetName val="ETCA-II-03"/>
      <sheetName val="ETCA II-04"/>
      <sheetName val="ETCA-II-05"/>
      <sheetName val="ETCA-II-06"/>
      <sheetName val="ETCA-II-07"/>
      <sheetName val="ETCA-II-08"/>
      <sheetName val="ETCA-II-09"/>
      <sheetName val="ETCA-II-10"/>
      <sheetName val="ETCA-II-11"/>
      <sheetName val="ETCA-II-12"/>
      <sheetName val="ETCA-II-13 "/>
      <sheetName val="ETCA-II-14"/>
      <sheetName val="ETCA-II-15"/>
      <sheetName val="ETCA-II-16"/>
      <sheetName val="ETCA-II-17"/>
      <sheetName val="ETCA-III-01"/>
      <sheetName val="ETCA-III-03"/>
      <sheetName val="ETCA-III-04"/>
      <sheetName val="ETCA-III-05"/>
      <sheetName val="ETCA-IV-01"/>
      <sheetName val="ETCA-IV-02"/>
      <sheetName val="ETCA-IV-03"/>
      <sheetName val="ETCA-IV-06"/>
      <sheetName val="ANEXO A"/>
      <sheetName val="ANEXO B"/>
      <sheetName val="ANEXO 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 val="Hoja3"/>
    </sheetNames>
    <sheetDataSet>
      <sheetData sheetId="0"/>
      <sheetData sheetId="1">
        <row r="3">
          <cell r="B3" t="str">
            <v xml:space="preserve"> PARTIDA PRESUPUESTAL</v>
          </cell>
          <cell r="C3" t="str">
            <v>DESCRIPCION</v>
          </cell>
          <cell r="D3" t="str">
            <v>PRESUPUESTO AUTORIZADO</v>
          </cell>
          <cell r="E3">
            <v>0</v>
          </cell>
          <cell r="F3">
            <v>0</v>
          </cell>
          <cell r="G3">
            <v>0</v>
          </cell>
          <cell r="H3" t="str">
            <v>COMPROMETIDO</v>
          </cell>
          <cell r="I3" t="str">
            <v>DEVENGADO</v>
          </cell>
          <cell r="J3" t="str">
            <v>EJERCIDO</v>
          </cell>
          <cell r="K3" t="str">
            <v>PAGADO</v>
          </cell>
          <cell r="L3" t="str">
            <v>DISPONIBLE P Comprometer</v>
          </cell>
          <cell r="M3" t="str">
            <v>CREDITO DISPONIBLE</v>
          </cell>
        </row>
        <row r="4">
          <cell r="B4">
            <v>0</v>
          </cell>
          <cell r="C4">
            <v>0</v>
          </cell>
          <cell r="D4" t="str">
            <v>APROBADO</v>
          </cell>
          <cell r="E4" t="str">
            <v>AMPLIACIONES</v>
          </cell>
          <cell r="F4" t="str">
            <v>DEDUCCIONES</v>
          </cell>
          <cell r="G4" t="str">
            <v>MODIFICADO</v>
          </cell>
          <cell r="H4">
            <v>0</v>
          </cell>
          <cell r="I4">
            <v>0</v>
          </cell>
          <cell r="J4">
            <v>0</v>
          </cell>
          <cell r="K4">
            <v>0</v>
          </cell>
          <cell r="L4">
            <v>0</v>
          </cell>
          <cell r="M4">
            <v>0</v>
          </cell>
        </row>
        <row r="5">
          <cell r="B5">
            <v>1000</v>
          </cell>
          <cell r="C5" t="str">
            <v>SERVICIOS PERSONALES</v>
          </cell>
          <cell r="D5">
            <v>21474408.129999995</v>
          </cell>
          <cell r="E5">
            <v>0</v>
          </cell>
          <cell r="F5">
            <v>0</v>
          </cell>
          <cell r="G5">
            <v>21474408.129999995</v>
          </cell>
          <cell r="H5">
            <v>20532256.680000003</v>
          </cell>
          <cell r="I5">
            <v>20532256.680000003</v>
          </cell>
          <cell r="J5">
            <v>20532256.680000003</v>
          </cell>
          <cell r="K5">
            <v>20532256.680000003</v>
          </cell>
          <cell r="L5">
            <v>942151.45000000019</v>
          </cell>
          <cell r="M5">
            <v>942151.45000000019</v>
          </cell>
        </row>
        <row r="6">
          <cell r="B6" t="str">
            <v>11301</v>
          </cell>
          <cell r="C6" t="str">
            <v>Sueldos</v>
          </cell>
          <cell r="D6">
            <v>5444965.6600000001</v>
          </cell>
          <cell r="E6">
            <v>0</v>
          </cell>
          <cell r="F6">
            <v>0</v>
          </cell>
          <cell r="G6">
            <v>5444965.6600000001</v>
          </cell>
          <cell r="H6">
            <v>5349218.26</v>
          </cell>
          <cell r="I6">
            <v>5349218.26</v>
          </cell>
          <cell r="J6">
            <v>5349218.26</v>
          </cell>
          <cell r="K6">
            <v>5349218.26</v>
          </cell>
          <cell r="L6">
            <v>95747.400000000373</v>
          </cell>
          <cell r="M6">
            <v>95747.400000000373</v>
          </cell>
        </row>
        <row r="7">
          <cell r="B7" t="str">
            <v>11303</v>
          </cell>
          <cell r="C7" t="str">
            <v>Remuneraciones Diversas</v>
          </cell>
          <cell r="D7">
            <v>1804239.54</v>
          </cell>
          <cell r="E7">
            <v>0</v>
          </cell>
          <cell r="F7">
            <v>0</v>
          </cell>
          <cell r="G7">
            <v>1804239.54</v>
          </cell>
          <cell r="H7">
            <v>1718192.7000000007</v>
          </cell>
          <cell r="I7">
            <v>1718192.7000000007</v>
          </cell>
          <cell r="J7">
            <v>1718192.7000000007</v>
          </cell>
          <cell r="K7">
            <v>1718192.7000000007</v>
          </cell>
          <cell r="L7">
            <v>86046.839999999385</v>
          </cell>
          <cell r="M7">
            <v>86046.839999999385</v>
          </cell>
        </row>
        <row r="8">
          <cell r="B8" t="str">
            <v>11305</v>
          </cell>
          <cell r="C8" t="str">
            <v>Compensaciones por Riesgos Profesionales</v>
          </cell>
          <cell r="D8">
            <v>0</v>
          </cell>
          <cell r="E8">
            <v>0</v>
          </cell>
          <cell r="F8">
            <v>0</v>
          </cell>
          <cell r="G8">
            <v>0</v>
          </cell>
          <cell r="H8">
            <v>0</v>
          </cell>
          <cell r="I8">
            <v>0</v>
          </cell>
          <cell r="J8">
            <v>0</v>
          </cell>
          <cell r="K8">
            <v>0</v>
          </cell>
          <cell r="L8">
            <v>0</v>
          </cell>
          <cell r="M8">
            <v>0</v>
          </cell>
        </row>
        <row r="9">
          <cell r="B9" t="str">
            <v>11306</v>
          </cell>
          <cell r="C9" t="str">
            <v>Riesgo Laboral</v>
          </cell>
          <cell r="D9">
            <v>4423021.57</v>
          </cell>
          <cell r="E9">
            <v>0</v>
          </cell>
          <cell r="F9">
            <v>0</v>
          </cell>
          <cell r="G9">
            <v>4423021.57</v>
          </cell>
          <cell r="H9">
            <v>5656271.3399999999</v>
          </cell>
          <cell r="I9">
            <v>5656271.3399999999</v>
          </cell>
          <cell r="J9">
            <v>5656271.3399999999</v>
          </cell>
          <cell r="K9">
            <v>5656271.3399999999</v>
          </cell>
          <cell r="L9">
            <v>-1233249.7699999996</v>
          </cell>
          <cell r="M9">
            <v>-1233249.7699999996</v>
          </cell>
        </row>
        <row r="10">
          <cell r="B10" t="str">
            <v>11307</v>
          </cell>
          <cell r="C10" t="str">
            <v>Ayuda Para Habitación</v>
          </cell>
          <cell r="D10">
            <v>1125296.6499999999</v>
          </cell>
          <cell r="E10">
            <v>0</v>
          </cell>
          <cell r="F10">
            <v>0</v>
          </cell>
          <cell r="G10">
            <v>1125296.6499999999</v>
          </cell>
          <cell r="H10">
            <v>1013033.58</v>
          </cell>
          <cell r="I10">
            <v>1013033.58</v>
          </cell>
          <cell r="J10">
            <v>1013033.58</v>
          </cell>
          <cell r="K10">
            <v>1013033.58</v>
          </cell>
          <cell r="L10">
            <v>112263.06999999995</v>
          </cell>
          <cell r="M10">
            <v>112263.06999999995</v>
          </cell>
        </row>
        <row r="11">
          <cell r="B11" t="str">
            <v>11310</v>
          </cell>
          <cell r="C11" t="str">
            <v>Ayuda Energía Electrica</v>
          </cell>
          <cell r="D11">
            <v>750198.79</v>
          </cell>
          <cell r="E11">
            <v>0</v>
          </cell>
          <cell r="F11">
            <v>0</v>
          </cell>
          <cell r="G11">
            <v>750198.79</v>
          </cell>
          <cell r="H11">
            <v>675356.80999999994</v>
          </cell>
          <cell r="I11">
            <v>675356.80999999994</v>
          </cell>
          <cell r="J11">
            <v>675356.80999999994</v>
          </cell>
          <cell r="K11">
            <v>675356.80999999994</v>
          </cell>
          <cell r="L11">
            <v>74841.980000000098</v>
          </cell>
          <cell r="M11">
            <v>74841.980000000098</v>
          </cell>
        </row>
        <row r="12">
          <cell r="B12" t="str">
            <v>13101</v>
          </cell>
          <cell r="C12" t="str">
            <v>Primas y Acred por Años de Servicio Eftvo Prestado</v>
          </cell>
          <cell r="D12">
            <v>175274.27</v>
          </cell>
          <cell r="E12">
            <v>0</v>
          </cell>
          <cell r="F12">
            <v>0</v>
          </cell>
          <cell r="G12">
            <v>175274.27</v>
          </cell>
          <cell r="H12">
            <v>55039.150000000009</v>
          </cell>
          <cell r="I12">
            <v>55039.150000000009</v>
          </cell>
          <cell r="J12">
            <v>55039.150000000009</v>
          </cell>
          <cell r="K12">
            <v>55039.150000000009</v>
          </cell>
          <cell r="L12">
            <v>120235.11999999998</v>
          </cell>
          <cell r="M12">
            <v>120235.11999999998</v>
          </cell>
        </row>
        <row r="13">
          <cell r="B13" t="str">
            <v>13201</v>
          </cell>
          <cell r="C13" t="str">
            <v>Prima Vacacional</v>
          </cell>
          <cell r="D13">
            <v>589735.42000000004</v>
          </cell>
          <cell r="E13">
            <v>0</v>
          </cell>
          <cell r="F13">
            <v>0</v>
          </cell>
          <cell r="G13">
            <v>589735.42000000004</v>
          </cell>
          <cell r="H13">
            <v>95431.53</v>
          </cell>
          <cell r="I13">
            <v>95431.53</v>
          </cell>
          <cell r="J13">
            <v>95431.53</v>
          </cell>
          <cell r="K13">
            <v>95431.53</v>
          </cell>
          <cell r="L13">
            <v>494303.89</v>
          </cell>
          <cell r="M13">
            <v>494303.89</v>
          </cell>
        </row>
        <row r="14">
          <cell r="B14" t="str">
            <v>13202</v>
          </cell>
          <cell r="C14" t="str">
            <v>Gratificaciones por Fin de Año</v>
          </cell>
          <cell r="D14">
            <v>1360110.87</v>
          </cell>
          <cell r="E14">
            <v>0</v>
          </cell>
          <cell r="F14">
            <v>0</v>
          </cell>
          <cell r="G14">
            <v>1360110.87</v>
          </cell>
          <cell r="H14">
            <v>200040.58000000002</v>
          </cell>
          <cell r="I14">
            <v>200040.58000000002</v>
          </cell>
          <cell r="J14">
            <v>200040.58000000002</v>
          </cell>
          <cell r="K14">
            <v>200040.58000000002</v>
          </cell>
          <cell r="L14">
            <v>1160070.29</v>
          </cell>
          <cell r="M14">
            <v>1160070.29</v>
          </cell>
        </row>
        <row r="15">
          <cell r="B15" t="str">
            <v>13203</v>
          </cell>
          <cell r="C15" t="str">
            <v>Compensaciones por Ajuste de Calendario</v>
          </cell>
          <cell r="D15">
            <v>0</v>
          </cell>
          <cell r="E15">
            <v>0</v>
          </cell>
          <cell r="F15">
            <v>0</v>
          </cell>
          <cell r="G15">
            <v>0</v>
          </cell>
          <cell r="H15">
            <v>0</v>
          </cell>
          <cell r="I15">
            <v>0</v>
          </cell>
          <cell r="J15">
            <v>0</v>
          </cell>
          <cell r="K15">
            <v>0</v>
          </cell>
          <cell r="L15">
            <v>0</v>
          </cell>
          <cell r="M15">
            <v>0</v>
          </cell>
        </row>
        <row r="16">
          <cell r="B16" t="str">
            <v>13204</v>
          </cell>
          <cell r="C16" t="str">
            <v>Compensacion por Bono Navideño</v>
          </cell>
          <cell r="D16">
            <v>0</v>
          </cell>
          <cell r="E16">
            <v>0</v>
          </cell>
          <cell r="F16">
            <v>0</v>
          </cell>
          <cell r="G16">
            <v>0</v>
          </cell>
          <cell r="H16">
            <v>0</v>
          </cell>
          <cell r="I16">
            <v>0</v>
          </cell>
          <cell r="J16">
            <v>0</v>
          </cell>
          <cell r="K16">
            <v>0</v>
          </cell>
          <cell r="L16">
            <v>0</v>
          </cell>
          <cell r="M16">
            <v>0</v>
          </cell>
        </row>
        <row r="17">
          <cell r="B17" t="str">
            <v>13403</v>
          </cell>
          <cell r="C17" t="str">
            <v>Estimulos al Personal de Confianza</v>
          </cell>
          <cell r="D17">
            <v>0</v>
          </cell>
          <cell r="E17">
            <v>0</v>
          </cell>
          <cell r="F17">
            <v>0</v>
          </cell>
          <cell r="G17">
            <v>0</v>
          </cell>
          <cell r="H17">
            <v>0</v>
          </cell>
          <cell r="I17">
            <v>0</v>
          </cell>
          <cell r="J17">
            <v>0</v>
          </cell>
          <cell r="K17">
            <v>0</v>
          </cell>
          <cell r="L17">
            <v>0</v>
          </cell>
          <cell r="M17">
            <v>0</v>
          </cell>
        </row>
        <row r="18">
          <cell r="B18" t="str">
            <v>14101</v>
          </cell>
          <cell r="C18" t="str">
            <v>Cuotas por Servicio Medico del Isssteson</v>
          </cell>
          <cell r="D18">
            <v>902295.22</v>
          </cell>
          <cell r="E18">
            <v>0</v>
          </cell>
          <cell r="F18">
            <v>0</v>
          </cell>
          <cell r="G18">
            <v>902295.22</v>
          </cell>
          <cell r="H18">
            <v>962407.8</v>
          </cell>
          <cell r="I18">
            <v>962407.8</v>
          </cell>
          <cell r="J18">
            <v>962407.8</v>
          </cell>
          <cell r="K18">
            <v>962407.8</v>
          </cell>
          <cell r="L18">
            <v>-60112.580000000075</v>
          </cell>
          <cell r="M18">
            <v>-60112.580000000075</v>
          </cell>
        </row>
        <row r="19">
          <cell r="B19" t="str">
            <v>14102</v>
          </cell>
          <cell r="C19" t="str">
            <v>Cuotas por Seguro de Vida Isssteson</v>
          </cell>
          <cell r="D19">
            <v>95.76</v>
          </cell>
          <cell r="E19">
            <v>0</v>
          </cell>
          <cell r="F19">
            <v>0</v>
          </cell>
          <cell r="G19">
            <v>95.76</v>
          </cell>
          <cell r="H19">
            <v>93.499999999999986</v>
          </cell>
          <cell r="I19">
            <v>93.499999999999986</v>
          </cell>
          <cell r="J19">
            <v>93.499999999999986</v>
          </cell>
          <cell r="K19">
            <v>93.499999999999986</v>
          </cell>
          <cell r="L19">
            <v>2.2600000000000193</v>
          </cell>
          <cell r="M19">
            <v>2.2600000000000193</v>
          </cell>
        </row>
        <row r="20">
          <cell r="B20" t="str">
            <v>14103</v>
          </cell>
          <cell r="C20" t="str">
            <v>Cuotas por Seguro de Retiro al Isssteson</v>
          </cell>
          <cell r="D20">
            <v>1486.84</v>
          </cell>
          <cell r="E20">
            <v>0</v>
          </cell>
          <cell r="F20">
            <v>0</v>
          </cell>
          <cell r="G20">
            <v>1486.84</v>
          </cell>
          <cell r="H20">
            <v>1436.96</v>
          </cell>
          <cell r="I20">
            <v>1436.96</v>
          </cell>
          <cell r="J20">
            <v>1436.96</v>
          </cell>
          <cell r="K20">
            <v>1436.96</v>
          </cell>
          <cell r="L20">
            <v>49.879999999999882</v>
          </cell>
          <cell r="M20">
            <v>49.879999999999882</v>
          </cell>
        </row>
        <row r="21">
          <cell r="B21" t="str">
            <v>14104</v>
          </cell>
          <cell r="C21" t="str">
            <v>Asignaciones para Prestamos a Corto Plazo</v>
          </cell>
          <cell r="D21">
            <v>53076.19</v>
          </cell>
          <cell r="E21">
            <v>0</v>
          </cell>
          <cell r="F21">
            <v>0</v>
          </cell>
          <cell r="G21">
            <v>53076.19</v>
          </cell>
          <cell r="H21">
            <v>49175.920000000006</v>
          </cell>
          <cell r="I21">
            <v>49175.920000000006</v>
          </cell>
          <cell r="J21">
            <v>49175.920000000006</v>
          </cell>
          <cell r="K21">
            <v>49175.920000000006</v>
          </cell>
          <cell r="L21">
            <v>3900.2699999999968</v>
          </cell>
          <cell r="M21">
            <v>3900.2699999999968</v>
          </cell>
        </row>
        <row r="22">
          <cell r="B22" t="str">
            <v>14105</v>
          </cell>
          <cell r="C22" t="str">
            <v>Asignaciones para Prestamos Prendarios</v>
          </cell>
          <cell r="D22">
            <v>53076.19</v>
          </cell>
          <cell r="E22">
            <v>0</v>
          </cell>
          <cell r="F22">
            <v>0</v>
          </cell>
          <cell r="G22">
            <v>53076.19</v>
          </cell>
          <cell r="H22">
            <v>49175.920000000006</v>
          </cell>
          <cell r="I22">
            <v>49175.920000000006</v>
          </cell>
          <cell r="J22">
            <v>49175.920000000006</v>
          </cell>
          <cell r="K22">
            <v>49175.920000000006</v>
          </cell>
          <cell r="L22">
            <v>3900.2699999999968</v>
          </cell>
          <cell r="M22">
            <v>3900.2699999999968</v>
          </cell>
        </row>
        <row r="23">
          <cell r="B23" t="str">
            <v>14106</v>
          </cell>
          <cell r="C23" t="str">
            <v>Otras prestaciones de Seguridad Social</v>
          </cell>
          <cell r="D23">
            <v>318457.13</v>
          </cell>
          <cell r="E23">
            <v>0</v>
          </cell>
          <cell r="F23">
            <v>0</v>
          </cell>
          <cell r="G23">
            <v>318457.13</v>
          </cell>
          <cell r="H23">
            <v>245894.48</v>
          </cell>
          <cell r="I23">
            <v>245894.48</v>
          </cell>
          <cell r="J23">
            <v>245894.48</v>
          </cell>
          <cell r="K23">
            <v>245894.48</v>
          </cell>
          <cell r="L23">
            <v>72562.649999999994</v>
          </cell>
          <cell r="M23">
            <v>72562.649999999994</v>
          </cell>
        </row>
        <row r="24">
          <cell r="B24" t="str">
            <v>14107</v>
          </cell>
          <cell r="C24" t="str">
            <v>Cuotas p/Infraestructura,Equipamiento y Mantto Hos</v>
          </cell>
          <cell r="D24">
            <v>106152.39</v>
          </cell>
          <cell r="E24">
            <v>0</v>
          </cell>
          <cell r="F24">
            <v>0</v>
          </cell>
          <cell r="G24">
            <v>106152.39</v>
          </cell>
          <cell r="H24">
            <v>98354.08</v>
          </cell>
          <cell r="I24">
            <v>98354.08</v>
          </cell>
          <cell r="J24">
            <v>98354.08</v>
          </cell>
          <cell r="K24">
            <v>98354.08</v>
          </cell>
          <cell r="L24">
            <v>7798.3099999999977</v>
          </cell>
          <cell r="M24">
            <v>7798.3099999999977</v>
          </cell>
        </row>
        <row r="25">
          <cell r="B25" t="str">
            <v>14201</v>
          </cell>
          <cell r="C25" t="str">
            <v>Cuotas al Fovisssteson</v>
          </cell>
          <cell r="D25">
            <v>424609.5</v>
          </cell>
          <cell r="E25">
            <v>0</v>
          </cell>
          <cell r="F25">
            <v>0</v>
          </cell>
          <cell r="G25">
            <v>424609.5</v>
          </cell>
          <cell r="H25">
            <v>393432.23</v>
          </cell>
          <cell r="I25">
            <v>393432.23</v>
          </cell>
          <cell r="J25">
            <v>393432.23</v>
          </cell>
          <cell r="K25">
            <v>393432.23</v>
          </cell>
          <cell r="L25">
            <v>31177.270000000019</v>
          </cell>
          <cell r="M25">
            <v>31177.270000000019</v>
          </cell>
        </row>
        <row r="26">
          <cell r="B26" t="str">
            <v>14301</v>
          </cell>
          <cell r="C26" t="str">
            <v>Pagas de Defuncion,Pensiones y Jubilaciones</v>
          </cell>
          <cell r="D26">
            <v>1804590.42</v>
          </cell>
          <cell r="E26">
            <v>0</v>
          </cell>
          <cell r="F26">
            <v>0</v>
          </cell>
          <cell r="G26">
            <v>1804590.42</v>
          </cell>
          <cell r="H26">
            <v>1721269.73</v>
          </cell>
          <cell r="I26">
            <v>1721269.73</v>
          </cell>
          <cell r="J26">
            <v>1721269.73</v>
          </cell>
          <cell r="K26">
            <v>1721269.73</v>
          </cell>
          <cell r="L26">
            <v>83320.689999999944</v>
          </cell>
          <cell r="M26">
            <v>83320.689999999944</v>
          </cell>
        </row>
        <row r="27">
          <cell r="B27" t="str">
            <v>17102</v>
          </cell>
          <cell r="C27" t="str">
            <v>Estimulos al Personal</v>
          </cell>
          <cell r="D27">
            <v>2137725.7200000002</v>
          </cell>
          <cell r="E27">
            <v>0</v>
          </cell>
          <cell r="F27">
            <v>0</v>
          </cell>
          <cell r="G27">
            <v>2137725.7200000002</v>
          </cell>
          <cell r="H27">
            <v>2248432.1100000003</v>
          </cell>
          <cell r="I27">
            <v>2248432.1100000003</v>
          </cell>
          <cell r="J27">
            <v>2248432.1100000003</v>
          </cell>
          <cell r="K27">
            <v>2248432.1100000003</v>
          </cell>
          <cell r="L27">
            <v>-110706.39000000013</v>
          </cell>
          <cell r="M27">
            <v>-110706.39000000013</v>
          </cell>
        </row>
        <row r="28">
          <cell r="B28">
            <v>2000</v>
          </cell>
          <cell r="C28" t="str">
            <v>MATERIALES Y SUMINISTROS</v>
          </cell>
          <cell r="D28">
            <v>1586500.06</v>
          </cell>
          <cell r="E28">
            <v>110000</v>
          </cell>
          <cell r="F28">
            <v>110000</v>
          </cell>
          <cell r="G28">
            <v>1586500.06</v>
          </cell>
          <cell r="H28">
            <v>880286.3</v>
          </cell>
          <cell r="I28">
            <v>880286.3</v>
          </cell>
          <cell r="J28">
            <v>880286.3</v>
          </cell>
          <cell r="K28">
            <v>880286.3</v>
          </cell>
          <cell r="L28">
            <v>706213.76</v>
          </cell>
          <cell r="M28">
            <v>706213.76</v>
          </cell>
        </row>
        <row r="29">
          <cell r="B29" t="str">
            <v>21101</v>
          </cell>
          <cell r="C29" t="str">
            <v>Materiales, utiles y equipos menores de oficina</v>
          </cell>
          <cell r="D29">
            <v>400000</v>
          </cell>
          <cell r="E29">
            <v>0</v>
          </cell>
          <cell r="F29">
            <v>100000</v>
          </cell>
          <cell r="G29">
            <v>300000</v>
          </cell>
          <cell r="H29">
            <v>92333.53</v>
          </cell>
          <cell r="I29">
            <v>92333.53</v>
          </cell>
          <cell r="J29">
            <v>92333.53</v>
          </cell>
          <cell r="K29">
            <v>92333.53</v>
          </cell>
          <cell r="L29">
            <v>207666.47</v>
          </cell>
          <cell r="M29">
            <v>207666.47</v>
          </cell>
        </row>
        <row r="30">
          <cell r="B30" t="str">
            <v>21201</v>
          </cell>
          <cell r="C30" t="str">
            <v>Materiales y Utiles de Impresión y Reprodución</v>
          </cell>
          <cell r="D30">
            <v>150000.01</v>
          </cell>
          <cell r="E30">
            <v>0</v>
          </cell>
          <cell r="F30">
            <v>0</v>
          </cell>
          <cell r="G30">
            <v>150000.01</v>
          </cell>
          <cell r="H30">
            <v>127274.48999999999</v>
          </cell>
          <cell r="I30">
            <v>127274.48999999999</v>
          </cell>
          <cell r="J30">
            <v>127274.48999999999</v>
          </cell>
          <cell r="K30">
            <v>127274.48999999999</v>
          </cell>
          <cell r="L30">
            <v>22725.520000000019</v>
          </cell>
          <cell r="M30">
            <v>22725.520000000019</v>
          </cell>
        </row>
        <row r="31">
          <cell r="B31" t="str">
            <v>21501</v>
          </cell>
          <cell r="C31" t="str">
            <v>Material para Información</v>
          </cell>
          <cell r="D31">
            <v>300000</v>
          </cell>
          <cell r="E31">
            <v>100000</v>
          </cell>
          <cell r="F31">
            <v>0</v>
          </cell>
          <cell r="G31">
            <v>400000</v>
          </cell>
          <cell r="H31">
            <v>145976.28</v>
          </cell>
          <cell r="I31">
            <v>145976.28</v>
          </cell>
          <cell r="J31">
            <v>145976.28</v>
          </cell>
          <cell r="K31">
            <v>145976.28</v>
          </cell>
          <cell r="L31">
            <v>254023.72</v>
          </cell>
          <cell r="M31">
            <v>254023.72</v>
          </cell>
        </row>
        <row r="32">
          <cell r="B32" t="str">
            <v>21601</v>
          </cell>
          <cell r="C32" t="str">
            <v>Material de Limpieza</v>
          </cell>
          <cell r="D32">
            <v>10000.01</v>
          </cell>
          <cell r="E32">
            <v>0</v>
          </cell>
          <cell r="F32">
            <v>0</v>
          </cell>
          <cell r="G32">
            <v>10000.01</v>
          </cell>
          <cell r="H32">
            <v>4059.55</v>
          </cell>
          <cell r="I32">
            <v>4059.55</v>
          </cell>
          <cell r="J32">
            <v>4059.55</v>
          </cell>
          <cell r="K32">
            <v>4059.55</v>
          </cell>
          <cell r="L32">
            <v>5940.46</v>
          </cell>
          <cell r="M32">
            <v>5940.46</v>
          </cell>
        </row>
        <row r="33">
          <cell r="B33" t="str">
            <v>21801</v>
          </cell>
          <cell r="C33" t="str">
            <v>Placas, Engomados, Calcomanías y Hologramas</v>
          </cell>
          <cell r="D33">
            <v>10500</v>
          </cell>
          <cell r="E33">
            <v>0</v>
          </cell>
          <cell r="F33">
            <v>0</v>
          </cell>
          <cell r="G33">
            <v>10500</v>
          </cell>
          <cell r="H33">
            <v>10400</v>
          </cell>
          <cell r="I33">
            <v>10400</v>
          </cell>
          <cell r="J33">
            <v>10400</v>
          </cell>
          <cell r="K33">
            <v>10400</v>
          </cell>
          <cell r="L33">
            <v>100</v>
          </cell>
          <cell r="M33">
            <v>100</v>
          </cell>
        </row>
        <row r="34">
          <cell r="B34" t="str">
            <v>22101</v>
          </cell>
          <cell r="C34" t="str">
            <v>Productos Alimenticios p/el Personal en las inst.</v>
          </cell>
          <cell r="D34">
            <v>70000.009999999995</v>
          </cell>
          <cell r="E34">
            <v>10000</v>
          </cell>
          <cell r="F34">
            <v>0</v>
          </cell>
          <cell r="G34">
            <v>80000.009999999995</v>
          </cell>
          <cell r="H34">
            <v>79798.390000000014</v>
          </cell>
          <cell r="I34">
            <v>79798.390000000014</v>
          </cell>
          <cell r="J34">
            <v>79798.390000000014</v>
          </cell>
          <cell r="K34">
            <v>79798.390000000014</v>
          </cell>
          <cell r="L34">
            <v>201.61999999998079</v>
          </cell>
          <cell r="M34">
            <v>201.61999999998079</v>
          </cell>
        </row>
        <row r="35">
          <cell r="B35" t="str">
            <v>22301</v>
          </cell>
          <cell r="C35" t="str">
            <v>Utensilios para el Servicio de Alimentación</v>
          </cell>
          <cell r="D35">
            <v>5000</v>
          </cell>
          <cell r="E35">
            <v>0</v>
          </cell>
          <cell r="F35">
            <v>0</v>
          </cell>
          <cell r="G35">
            <v>5000</v>
          </cell>
          <cell r="H35">
            <v>1533.2800000000002</v>
          </cell>
          <cell r="I35">
            <v>1533.2800000000002</v>
          </cell>
          <cell r="J35">
            <v>1533.2800000000002</v>
          </cell>
          <cell r="K35">
            <v>1533.2800000000002</v>
          </cell>
          <cell r="L35">
            <v>3466.72</v>
          </cell>
          <cell r="M35">
            <v>3466.72</v>
          </cell>
        </row>
        <row r="36">
          <cell r="B36" t="str">
            <v>24101</v>
          </cell>
          <cell r="C36" t="str">
            <v>Productos Minerales NO Métalicos</v>
          </cell>
          <cell r="D36">
            <v>0</v>
          </cell>
          <cell r="E36">
            <v>0</v>
          </cell>
          <cell r="F36">
            <v>0</v>
          </cell>
          <cell r="G36">
            <v>0</v>
          </cell>
          <cell r="H36">
            <v>0</v>
          </cell>
          <cell r="I36">
            <v>0</v>
          </cell>
          <cell r="J36">
            <v>0</v>
          </cell>
          <cell r="K36">
            <v>0</v>
          </cell>
          <cell r="L36">
            <v>0</v>
          </cell>
          <cell r="M36">
            <v>0</v>
          </cell>
        </row>
        <row r="37">
          <cell r="B37" t="str">
            <v>24501</v>
          </cell>
          <cell r="C37" t="str">
            <v>Vidrioy Productos de Vidrio</v>
          </cell>
          <cell r="D37">
            <v>0</v>
          </cell>
          <cell r="E37">
            <v>0</v>
          </cell>
          <cell r="F37">
            <v>0</v>
          </cell>
          <cell r="G37">
            <v>0</v>
          </cell>
          <cell r="H37">
            <v>0</v>
          </cell>
          <cell r="I37">
            <v>0</v>
          </cell>
          <cell r="J37">
            <v>0</v>
          </cell>
          <cell r="K37">
            <v>0</v>
          </cell>
          <cell r="L37">
            <v>0</v>
          </cell>
          <cell r="M37">
            <v>0</v>
          </cell>
        </row>
        <row r="38">
          <cell r="B38" t="str">
            <v>24601</v>
          </cell>
          <cell r="C38" t="str">
            <v>Material Eléctrico y Electrónico</v>
          </cell>
          <cell r="D38">
            <v>0</v>
          </cell>
          <cell r="E38">
            <v>0</v>
          </cell>
          <cell r="F38">
            <v>0</v>
          </cell>
          <cell r="G38">
            <v>0</v>
          </cell>
          <cell r="H38">
            <v>0</v>
          </cell>
          <cell r="I38">
            <v>0</v>
          </cell>
          <cell r="J38">
            <v>0</v>
          </cell>
          <cell r="K38">
            <v>0</v>
          </cell>
          <cell r="L38">
            <v>0</v>
          </cell>
          <cell r="M38">
            <v>0</v>
          </cell>
        </row>
        <row r="39">
          <cell r="B39" t="str">
            <v>24701</v>
          </cell>
          <cell r="C39" t="str">
            <v>Articulos Metálicos para la Construcción</v>
          </cell>
          <cell r="D39">
            <v>0</v>
          </cell>
          <cell r="E39">
            <v>0</v>
          </cell>
          <cell r="F39">
            <v>0</v>
          </cell>
          <cell r="G39">
            <v>0</v>
          </cell>
          <cell r="H39">
            <v>0</v>
          </cell>
          <cell r="I39">
            <v>0</v>
          </cell>
          <cell r="J39">
            <v>0</v>
          </cell>
          <cell r="K39">
            <v>0</v>
          </cell>
          <cell r="L39">
            <v>0</v>
          </cell>
          <cell r="M39">
            <v>0</v>
          </cell>
        </row>
        <row r="40">
          <cell r="B40" t="str">
            <v>24801</v>
          </cell>
          <cell r="C40" t="str">
            <v>Materiales Complementarios</v>
          </cell>
          <cell r="D40">
            <v>10000.01</v>
          </cell>
          <cell r="E40">
            <v>0</v>
          </cell>
          <cell r="F40">
            <v>10000</v>
          </cell>
          <cell r="G40">
            <v>1.0000000000218279E-2</v>
          </cell>
          <cell r="H40">
            <v>0</v>
          </cell>
          <cell r="I40">
            <v>0</v>
          </cell>
          <cell r="J40">
            <v>0</v>
          </cell>
          <cell r="K40">
            <v>0</v>
          </cell>
          <cell r="L40">
            <v>1.0000000000218279E-2</v>
          </cell>
          <cell r="M40">
            <v>1.0000000000218279E-2</v>
          </cell>
        </row>
        <row r="41">
          <cell r="B41" t="str">
            <v>25301</v>
          </cell>
          <cell r="C41" t="str">
            <v>Medicinas y Productos Farmaceuticos</v>
          </cell>
          <cell r="D41">
            <v>1000</v>
          </cell>
          <cell r="E41">
            <v>0</v>
          </cell>
          <cell r="F41">
            <v>0</v>
          </cell>
          <cell r="G41">
            <v>1000</v>
          </cell>
          <cell r="H41">
            <v>0</v>
          </cell>
          <cell r="I41">
            <v>0</v>
          </cell>
          <cell r="J41">
            <v>0</v>
          </cell>
          <cell r="K41">
            <v>0</v>
          </cell>
          <cell r="L41">
            <v>1000</v>
          </cell>
          <cell r="M41">
            <v>1000</v>
          </cell>
        </row>
        <row r="42">
          <cell r="B42" t="str">
            <v>26101</v>
          </cell>
          <cell r="C42" t="str">
            <v>Combustibles</v>
          </cell>
          <cell r="D42">
            <v>300000</v>
          </cell>
          <cell r="E42">
            <v>0</v>
          </cell>
          <cell r="F42">
            <v>0</v>
          </cell>
          <cell r="G42">
            <v>300000</v>
          </cell>
          <cell r="H42">
            <v>285316.41000000003</v>
          </cell>
          <cell r="I42">
            <v>285316.41000000003</v>
          </cell>
          <cell r="J42">
            <v>285316.41000000003</v>
          </cell>
          <cell r="K42">
            <v>285316.41000000003</v>
          </cell>
          <cell r="L42">
            <v>14683.589999999967</v>
          </cell>
          <cell r="M42">
            <v>14683.589999999967</v>
          </cell>
        </row>
        <row r="43">
          <cell r="B43" t="str">
            <v>27101</v>
          </cell>
          <cell r="C43" t="str">
            <v>Vestuario y Uniformes</v>
          </cell>
          <cell r="D43">
            <v>0</v>
          </cell>
          <cell r="E43">
            <v>0</v>
          </cell>
          <cell r="F43">
            <v>0</v>
          </cell>
          <cell r="G43">
            <v>0</v>
          </cell>
          <cell r="H43">
            <v>0</v>
          </cell>
          <cell r="I43">
            <v>0</v>
          </cell>
          <cell r="J43">
            <v>0</v>
          </cell>
          <cell r="K43">
            <v>0</v>
          </cell>
          <cell r="L43">
            <v>0</v>
          </cell>
          <cell r="M43">
            <v>0</v>
          </cell>
        </row>
        <row r="44">
          <cell r="B44" t="str">
            <v>29101</v>
          </cell>
          <cell r="C44" t="str">
            <v>Herramientas Menores</v>
          </cell>
          <cell r="D44">
            <v>100000.01</v>
          </cell>
          <cell r="E44">
            <v>0</v>
          </cell>
          <cell r="F44">
            <v>0</v>
          </cell>
          <cell r="G44">
            <v>100000.01</v>
          </cell>
          <cell r="H44">
            <v>48051.619999999995</v>
          </cell>
          <cell r="I44">
            <v>48051.619999999995</v>
          </cell>
          <cell r="J44">
            <v>48051.619999999995</v>
          </cell>
          <cell r="K44">
            <v>48051.619999999995</v>
          </cell>
          <cell r="L44">
            <v>51948.39</v>
          </cell>
          <cell r="M44">
            <v>51948.39</v>
          </cell>
        </row>
        <row r="45">
          <cell r="B45" t="str">
            <v>29401</v>
          </cell>
          <cell r="C45" t="str">
            <v>Refac y accs menores de eq. computo y tec de infor</v>
          </cell>
          <cell r="D45">
            <v>80000</v>
          </cell>
          <cell r="E45">
            <v>0</v>
          </cell>
          <cell r="F45">
            <v>0</v>
          </cell>
          <cell r="G45">
            <v>80000</v>
          </cell>
          <cell r="H45">
            <v>27785.79</v>
          </cell>
          <cell r="I45">
            <v>27785.79</v>
          </cell>
          <cell r="J45">
            <v>27785.79</v>
          </cell>
          <cell r="K45">
            <v>27785.79</v>
          </cell>
          <cell r="L45">
            <v>52214.21</v>
          </cell>
          <cell r="M45">
            <v>52214.21</v>
          </cell>
        </row>
        <row r="46">
          <cell r="B46" t="str">
            <v>29601</v>
          </cell>
          <cell r="C46" t="str">
            <v>Refacc y Accs Menores de Eq Transporte</v>
          </cell>
          <cell r="D46">
            <v>150000.01</v>
          </cell>
          <cell r="E46">
            <v>0</v>
          </cell>
          <cell r="F46">
            <v>0</v>
          </cell>
          <cell r="G46">
            <v>150000.01</v>
          </cell>
          <cell r="H46">
            <v>57756.959999999999</v>
          </cell>
          <cell r="I46">
            <v>57756.959999999999</v>
          </cell>
          <cell r="J46">
            <v>57756.959999999999</v>
          </cell>
          <cell r="K46">
            <v>57756.959999999999</v>
          </cell>
          <cell r="L46">
            <v>92243.050000000017</v>
          </cell>
          <cell r="M46">
            <v>92243.050000000017</v>
          </cell>
        </row>
        <row r="47">
          <cell r="B47">
            <v>3000</v>
          </cell>
          <cell r="C47" t="str">
            <v>SERVICIOS GENERALES</v>
          </cell>
          <cell r="D47">
            <v>39361928.079999991</v>
          </cell>
          <cell r="E47">
            <v>7780447.6299999999</v>
          </cell>
          <cell r="F47">
            <v>697662.67999999993</v>
          </cell>
          <cell r="G47">
            <v>46444713.030000001</v>
          </cell>
          <cell r="H47">
            <v>23067638.18</v>
          </cell>
          <cell r="I47">
            <v>23067638.099999998</v>
          </cell>
          <cell r="J47">
            <v>23067638.099999998</v>
          </cell>
          <cell r="K47">
            <v>23067638.099999998</v>
          </cell>
          <cell r="L47">
            <v>23837474.850000005</v>
          </cell>
          <cell r="M47">
            <v>23837474.930000007</v>
          </cell>
        </row>
        <row r="48">
          <cell r="B48" t="str">
            <v>31101</v>
          </cell>
          <cell r="C48" t="str">
            <v>Energia Electrica</v>
          </cell>
          <cell r="D48">
            <v>1000000</v>
          </cell>
          <cell r="E48">
            <v>0</v>
          </cell>
          <cell r="F48">
            <v>0</v>
          </cell>
          <cell r="G48">
            <v>1000000</v>
          </cell>
          <cell r="H48">
            <v>580035.23</v>
          </cell>
          <cell r="I48">
            <v>580035.23</v>
          </cell>
          <cell r="J48">
            <v>580035.23</v>
          </cell>
          <cell r="K48">
            <v>580035.23</v>
          </cell>
          <cell r="L48">
            <v>419964.77</v>
          </cell>
          <cell r="M48">
            <v>419964.77</v>
          </cell>
        </row>
        <row r="49">
          <cell r="B49" t="str">
            <v>31301</v>
          </cell>
          <cell r="C49" t="str">
            <v>Agua</v>
          </cell>
          <cell r="D49">
            <v>59999.99</v>
          </cell>
          <cell r="E49">
            <v>0</v>
          </cell>
          <cell r="F49">
            <v>0</v>
          </cell>
          <cell r="G49">
            <v>59999.99</v>
          </cell>
          <cell r="H49">
            <v>38910.15</v>
          </cell>
          <cell r="I49">
            <v>38910.15</v>
          </cell>
          <cell r="J49">
            <v>38910.15</v>
          </cell>
          <cell r="K49">
            <v>38910.15</v>
          </cell>
          <cell r="L49">
            <v>21089.839999999997</v>
          </cell>
          <cell r="M49">
            <v>21089.839999999997</v>
          </cell>
        </row>
        <row r="50">
          <cell r="B50" t="str">
            <v>31401</v>
          </cell>
          <cell r="C50" t="str">
            <v>Telefonia Tradicional</v>
          </cell>
          <cell r="D50">
            <v>500000.01</v>
          </cell>
          <cell r="E50">
            <v>0</v>
          </cell>
          <cell r="F50">
            <v>0</v>
          </cell>
          <cell r="G50">
            <v>500000.01</v>
          </cell>
          <cell r="H50">
            <v>376146.74</v>
          </cell>
          <cell r="I50">
            <v>376146.74</v>
          </cell>
          <cell r="J50">
            <v>376146.74</v>
          </cell>
          <cell r="K50">
            <v>376146.74</v>
          </cell>
          <cell r="L50">
            <v>123853.27000000002</v>
          </cell>
          <cell r="M50">
            <v>123853.27000000002</v>
          </cell>
        </row>
        <row r="51">
          <cell r="B51" t="str">
            <v>31501</v>
          </cell>
          <cell r="C51" t="str">
            <v>Telefonia Celular</v>
          </cell>
          <cell r="D51">
            <v>150000.01</v>
          </cell>
          <cell r="E51">
            <v>0</v>
          </cell>
          <cell r="F51">
            <v>0</v>
          </cell>
          <cell r="G51">
            <v>150000.01</v>
          </cell>
          <cell r="H51">
            <v>53383</v>
          </cell>
          <cell r="I51">
            <v>53383</v>
          </cell>
          <cell r="J51">
            <v>53383</v>
          </cell>
          <cell r="K51">
            <v>53383</v>
          </cell>
          <cell r="L51">
            <v>96617.010000000009</v>
          </cell>
          <cell r="M51">
            <v>96617.010000000009</v>
          </cell>
        </row>
        <row r="52">
          <cell r="B52" t="str">
            <v>31701</v>
          </cell>
          <cell r="C52" t="str">
            <v>Serv Acceso Internet, Redes y Proces de Informacio</v>
          </cell>
          <cell r="D52">
            <v>25000</v>
          </cell>
          <cell r="E52">
            <v>0</v>
          </cell>
          <cell r="F52">
            <v>0</v>
          </cell>
          <cell r="G52">
            <v>25000</v>
          </cell>
          <cell r="H52">
            <v>9003</v>
          </cell>
          <cell r="I52">
            <v>9003</v>
          </cell>
          <cell r="J52">
            <v>9003</v>
          </cell>
          <cell r="K52">
            <v>9003</v>
          </cell>
          <cell r="L52">
            <v>15997</v>
          </cell>
          <cell r="M52">
            <v>15997</v>
          </cell>
        </row>
        <row r="53">
          <cell r="B53" t="str">
            <v>31801</v>
          </cell>
          <cell r="C53" t="str">
            <v>Servicio Postal</v>
          </cell>
          <cell r="D53">
            <v>200000</v>
          </cell>
          <cell r="E53">
            <v>0</v>
          </cell>
          <cell r="F53">
            <v>0</v>
          </cell>
          <cell r="G53">
            <v>200000</v>
          </cell>
          <cell r="H53">
            <v>89020.529999999984</v>
          </cell>
          <cell r="I53">
            <v>89020.529999999984</v>
          </cell>
          <cell r="J53">
            <v>89020.529999999984</v>
          </cell>
          <cell r="K53">
            <v>89020.529999999984</v>
          </cell>
          <cell r="L53">
            <v>110979.47000000002</v>
          </cell>
          <cell r="M53">
            <v>110979.47000000002</v>
          </cell>
        </row>
        <row r="54">
          <cell r="B54" t="str">
            <v>32201</v>
          </cell>
          <cell r="C54" t="str">
            <v>Arrendamiento de Edificios</v>
          </cell>
          <cell r="D54">
            <v>2300500.0099999998</v>
          </cell>
          <cell r="E54">
            <v>0</v>
          </cell>
          <cell r="F54">
            <v>0</v>
          </cell>
          <cell r="G54">
            <v>2300500.0099999998</v>
          </cell>
          <cell r="H54">
            <v>2154408.19</v>
          </cell>
          <cell r="I54">
            <v>2154408.11</v>
          </cell>
          <cell r="J54">
            <v>2154408.11</v>
          </cell>
          <cell r="K54">
            <v>2154408.11</v>
          </cell>
          <cell r="L54">
            <v>146091.81999999983</v>
          </cell>
          <cell r="M54">
            <v>146091.89999999991</v>
          </cell>
        </row>
        <row r="55">
          <cell r="B55" t="str">
            <v>32301</v>
          </cell>
          <cell r="C55" t="str">
            <v>Arrendamiento Muebles, Maq y Eqpo</v>
          </cell>
          <cell r="D55">
            <v>100000.01</v>
          </cell>
          <cell r="E55">
            <v>30000</v>
          </cell>
          <cell r="F55">
            <v>0</v>
          </cell>
          <cell r="G55">
            <v>130000.01</v>
          </cell>
          <cell r="H55">
            <v>120765.66</v>
          </cell>
          <cell r="I55">
            <v>120765.66</v>
          </cell>
          <cell r="J55">
            <v>120765.66</v>
          </cell>
          <cell r="K55">
            <v>120765.66</v>
          </cell>
          <cell r="L55">
            <v>9234.3499999999913</v>
          </cell>
          <cell r="M55">
            <v>9234.3499999999913</v>
          </cell>
        </row>
        <row r="56">
          <cell r="B56" t="str">
            <v>32501</v>
          </cell>
          <cell r="C56" t="str">
            <v>Arrendamiento Eqpo de Transporte</v>
          </cell>
          <cell r="D56">
            <v>350000.01</v>
          </cell>
          <cell r="E56">
            <v>0</v>
          </cell>
          <cell r="F56">
            <v>0</v>
          </cell>
          <cell r="G56">
            <v>350000.01</v>
          </cell>
          <cell r="H56">
            <v>141737.60000000001</v>
          </cell>
          <cell r="I56">
            <v>141737.60000000001</v>
          </cell>
          <cell r="J56">
            <v>141737.60000000001</v>
          </cell>
          <cell r="K56">
            <v>141737.60000000001</v>
          </cell>
          <cell r="L56">
            <v>208262.41</v>
          </cell>
          <cell r="M56">
            <v>208262.41</v>
          </cell>
        </row>
        <row r="57">
          <cell r="B57" t="str">
            <v>33101</v>
          </cell>
          <cell r="C57" t="str">
            <v>Servs Legales,de Contabilidad,Auditorias y Relacio</v>
          </cell>
          <cell r="D57">
            <v>1100000</v>
          </cell>
          <cell r="E57">
            <v>0</v>
          </cell>
          <cell r="F57">
            <v>230200</v>
          </cell>
          <cell r="G57">
            <v>869800</v>
          </cell>
          <cell r="H57">
            <v>579054.26</v>
          </cell>
          <cell r="I57">
            <v>579054.26</v>
          </cell>
          <cell r="J57">
            <v>579054.26</v>
          </cell>
          <cell r="K57">
            <v>579054.26</v>
          </cell>
          <cell r="L57">
            <v>751145.74</v>
          </cell>
          <cell r="M57">
            <v>751145.74</v>
          </cell>
        </row>
        <row r="58">
          <cell r="B58">
            <v>33201</v>
          </cell>
          <cell r="C58" t="str">
            <v>Servicios de Diseño, Arquitectura,Ingenieria y Act</v>
          </cell>
          <cell r="D58">
            <v>0</v>
          </cell>
          <cell r="E58">
            <v>230200</v>
          </cell>
          <cell r="F58">
            <v>0</v>
          </cell>
          <cell r="G58">
            <v>230200</v>
          </cell>
          <cell r="H58">
            <v>230190.4</v>
          </cell>
          <cell r="I58">
            <v>230190.4</v>
          </cell>
          <cell r="J58">
            <v>230190.4</v>
          </cell>
          <cell r="K58">
            <v>230190.4</v>
          </cell>
          <cell r="L58">
            <v>9.6000000000058208</v>
          </cell>
          <cell r="M58">
            <v>9.6000000000058208</v>
          </cell>
        </row>
        <row r="59">
          <cell r="B59" t="str">
            <v>33301</v>
          </cell>
          <cell r="C59" t="str">
            <v>Servicos de Informatica</v>
          </cell>
          <cell r="D59">
            <v>25000</v>
          </cell>
          <cell r="E59">
            <v>0</v>
          </cell>
          <cell r="F59">
            <v>0</v>
          </cell>
          <cell r="G59">
            <v>25000</v>
          </cell>
          <cell r="H59">
            <v>0</v>
          </cell>
          <cell r="I59">
            <v>0</v>
          </cell>
          <cell r="J59">
            <v>0</v>
          </cell>
          <cell r="K59">
            <v>0</v>
          </cell>
          <cell r="L59">
            <v>25000</v>
          </cell>
          <cell r="M59">
            <v>25000</v>
          </cell>
        </row>
        <row r="60">
          <cell r="B60" t="str">
            <v>33302</v>
          </cell>
          <cell r="C60" t="str">
            <v>Servicios de Consultoria</v>
          </cell>
          <cell r="D60">
            <v>8000000</v>
          </cell>
          <cell r="E60">
            <v>0</v>
          </cell>
          <cell r="F60">
            <v>0</v>
          </cell>
          <cell r="G60">
            <v>8000000</v>
          </cell>
          <cell r="H60">
            <v>7239864.8200000003</v>
          </cell>
          <cell r="I60">
            <v>7239864.8200000003</v>
          </cell>
          <cell r="J60">
            <v>7239864.8200000003</v>
          </cell>
          <cell r="K60">
            <v>7239864.8200000003</v>
          </cell>
          <cell r="L60">
            <v>760135.1799999997</v>
          </cell>
          <cell r="M60">
            <v>760135.1799999997</v>
          </cell>
        </row>
        <row r="61">
          <cell r="B61" t="str">
            <v>33401</v>
          </cell>
          <cell r="C61" t="str">
            <v>Servicios de Capacitacion</v>
          </cell>
          <cell r="D61">
            <v>10000.01</v>
          </cell>
          <cell r="E61">
            <v>0</v>
          </cell>
          <cell r="F61">
            <v>0</v>
          </cell>
          <cell r="G61">
            <v>10000.01</v>
          </cell>
          <cell r="H61">
            <v>8120</v>
          </cell>
          <cell r="I61">
            <v>8120</v>
          </cell>
          <cell r="J61">
            <v>8120</v>
          </cell>
          <cell r="K61">
            <v>8120</v>
          </cell>
          <cell r="L61">
            <v>1880.0100000000002</v>
          </cell>
          <cell r="M61">
            <v>1880.0100000000002</v>
          </cell>
        </row>
        <row r="62">
          <cell r="B62" t="str">
            <v>33603</v>
          </cell>
          <cell r="C62" t="str">
            <v>Impresiones y Publicaciones Oficiales</v>
          </cell>
          <cell r="D62">
            <v>0</v>
          </cell>
          <cell r="E62">
            <v>0</v>
          </cell>
          <cell r="F62">
            <v>0</v>
          </cell>
          <cell r="G62">
            <v>0</v>
          </cell>
          <cell r="H62">
            <v>0</v>
          </cell>
          <cell r="I62">
            <v>0</v>
          </cell>
          <cell r="J62">
            <v>0</v>
          </cell>
          <cell r="K62">
            <v>0</v>
          </cell>
          <cell r="L62">
            <v>0</v>
          </cell>
          <cell r="M62">
            <v>0</v>
          </cell>
        </row>
        <row r="63">
          <cell r="B63" t="str">
            <v>33801</v>
          </cell>
          <cell r="C63" t="str">
            <v>Servicio de Vigilancia</v>
          </cell>
          <cell r="D63">
            <v>430000</v>
          </cell>
          <cell r="E63">
            <v>140300</v>
          </cell>
          <cell r="F63">
            <v>0</v>
          </cell>
          <cell r="G63">
            <v>570300</v>
          </cell>
          <cell r="H63">
            <v>570206.92000000004</v>
          </cell>
          <cell r="I63">
            <v>570206.92000000004</v>
          </cell>
          <cell r="J63">
            <v>570206.92000000004</v>
          </cell>
          <cell r="K63">
            <v>570206.92000000004</v>
          </cell>
          <cell r="L63">
            <v>93.07999999995809</v>
          </cell>
          <cell r="M63">
            <v>93.07999999995809</v>
          </cell>
        </row>
        <row r="64">
          <cell r="B64" t="str">
            <v>33901</v>
          </cell>
          <cell r="C64" t="str">
            <v>Servicios, Profesionales, Cientificos y Tenicos In</v>
          </cell>
          <cell r="D64">
            <v>750000</v>
          </cell>
          <cell r="E64">
            <v>117000</v>
          </cell>
          <cell r="F64">
            <v>0</v>
          </cell>
          <cell r="G64">
            <v>867000</v>
          </cell>
          <cell r="H64">
            <v>866876.31</v>
          </cell>
          <cell r="I64">
            <v>866876.31</v>
          </cell>
          <cell r="J64">
            <v>866876.31</v>
          </cell>
          <cell r="K64">
            <v>866876.31</v>
          </cell>
          <cell r="L64">
            <v>123.68999999994412</v>
          </cell>
          <cell r="M64">
            <v>123.68999999994412</v>
          </cell>
        </row>
        <row r="65">
          <cell r="B65" t="str">
            <v>34101</v>
          </cell>
          <cell r="C65" t="str">
            <v>Servicios Financieros y Bancarios</v>
          </cell>
          <cell r="D65">
            <v>10000.01</v>
          </cell>
          <cell r="E65">
            <v>0</v>
          </cell>
          <cell r="F65">
            <v>0</v>
          </cell>
          <cell r="G65">
            <v>10000.01</v>
          </cell>
          <cell r="H65">
            <v>7596.7000000000007</v>
          </cell>
          <cell r="I65">
            <v>7596.7000000000007</v>
          </cell>
          <cell r="J65">
            <v>7596.7000000000007</v>
          </cell>
          <cell r="K65">
            <v>7596.7000000000007</v>
          </cell>
          <cell r="L65">
            <v>2403.3099999999995</v>
          </cell>
          <cell r="M65">
            <v>2403.3099999999995</v>
          </cell>
        </row>
        <row r="66">
          <cell r="B66" t="str">
            <v>34401</v>
          </cell>
          <cell r="C66" t="str">
            <v>Seguros de Responsabilidad Patrimonial y Fianzas</v>
          </cell>
          <cell r="D66">
            <v>350000.01</v>
          </cell>
          <cell r="E66">
            <v>0</v>
          </cell>
          <cell r="F66">
            <v>20000</v>
          </cell>
          <cell r="G66">
            <v>330000.01</v>
          </cell>
          <cell r="H66">
            <v>185330.28999999998</v>
          </cell>
          <cell r="I66">
            <v>185330.28999999998</v>
          </cell>
          <cell r="J66">
            <v>185330.28999999998</v>
          </cell>
          <cell r="K66">
            <v>185330.28999999998</v>
          </cell>
          <cell r="L66">
            <v>144669.72000000003</v>
          </cell>
          <cell r="M66">
            <v>144669.72000000003</v>
          </cell>
        </row>
        <row r="67">
          <cell r="B67" t="str">
            <v>34501</v>
          </cell>
          <cell r="C67" t="str">
            <v>Seguro de Bienes Patrimoniales</v>
          </cell>
          <cell r="D67">
            <v>59999.99</v>
          </cell>
          <cell r="E67">
            <v>27800</v>
          </cell>
          <cell r="F67">
            <v>0</v>
          </cell>
          <cell r="G67">
            <v>87799.989999999991</v>
          </cell>
          <cell r="H67">
            <v>87783.330000000016</v>
          </cell>
          <cell r="I67">
            <v>87783.330000000016</v>
          </cell>
          <cell r="J67">
            <v>87783.330000000016</v>
          </cell>
          <cell r="K67">
            <v>87783.330000000016</v>
          </cell>
          <cell r="L67">
            <v>16.659999999974389</v>
          </cell>
          <cell r="M67">
            <v>16.659999999974389</v>
          </cell>
        </row>
        <row r="68">
          <cell r="B68" t="str">
            <v>34701</v>
          </cell>
          <cell r="C68" t="str">
            <v>Fletes y Maniobras</v>
          </cell>
          <cell r="D68">
            <v>10000.01</v>
          </cell>
          <cell r="E68">
            <v>0</v>
          </cell>
          <cell r="F68">
            <v>0</v>
          </cell>
          <cell r="G68">
            <v>10000.01</v>
          </cell>
          <cell r="H68">
            <v>3480</v>
          </cell>
          <cell r="I68">
            <v>3480</v>
          </cell>
          <cell r="J68">
            <v>3480</v>
          </cell>
          <cell r="K68">
            <v>3480</v>
          </cell>
          <cell r="L68">
            <v>6520.01</v>
          </cell>
          <cell r="M68">
            <v>6520.01</v>
          </cell>
        </row>
        <row r="69">
          <cell r="B69" t="str">
            <v>35101</v>
          </cell>
          <cell r="C69" t="str">
            <v>Mantenimiento y Conservacion de Inmuebles</v>
          </cell>
          <cell r="D69">
            <v>1200000</v>
          </cell>
          <cell r="E69">
            <v>0</v>
          </cell>
          <cell r="F69">
            <v>0</v>
          </cell>
          <cell r="G69">
            <v>1200000</v>
          </cell>
          <cell r="H69">
            <v>910097.28</v>
          </cell>
          <cell r="I69">
            <v>910097.28</v>
          </cell>
          <cell r="J69">
            <v>910097.28</v>
          </cell>
          <cell r="K69">
            <v>910097.28</v>
          </cell>
          <cell r="L69">
            <v>289902.71999999997</v>
          </cell>
          <cell r="M69">
            <v>289902.71999999997</v>
          </cell>
        </row>
        <row r="70">
          <cell r="B70" t="str">
            <v>35201</v>
          </cell>
          <cell r="C70" t="str">
            <v>Mantenimiento y Conservacion de Mob y Eqpo</v>
          </cell>
          <cell r="D70">
            <v>10000.01</v>
          </cell>
          <cell r="E70">
            <v>0</v>
          </cell>
          <cell r="F70">
            <v>0</v>
          </cell>
          <cell r="G70">
            <v>10000.01</v>
          </cell>
          <cell r="H70">
            <v>0</v>
          </cell>
          <cell r="I70">
            <v>0</v>
          </cell>
          <cell r="J70">
            <v>0</v>
          </cell>
          <cell r="K70">
            <v>0</v>
          </cell>
          <cell r="L70">
            <v>10000.01</v>
          </cell>
          <cell r="M70">
            <v>10000.01</v>
          </cell>
        </row>
        <row r="71">
          <cell r="B71" t="str">
            <v>35301</v>
          </cell>
          <cell r="C71" t="str">
            <v>Instalaciones</v>
          </cell>
          <cell r="D71">
            <v>50000</v>
          </cell>
          <cell r="E71">
            <v>0</v>
          </cell>
          <cell r="F71">
            <v>0</v>
          </cell>
          <cell r="G71">
            <v>50000</v>
          </cell>
          <cell r="H71">
            <v>4760.84</v>
          </cell>
          <cell r="I71">
            <v>4760.84</v>
          </cell>
          <cell r="J71">
            <v>4760.84</v>
          </cell>
          <cell r="K71">
            <v>4760.84</v>
          </cell>
          <cell r="L71">
            <v>45239.16</v>
          </cell>
          <cell r="M71">
            <v>45239.16</v>
          </cell>
        </row>
        <row r="72">
          <cell r="B72" t="str">
            <v>35302</v>
          </cell>
          <cell r="C72" t="str">
            <v>Mantto y Conservacion de Bienes Informaticos</v>
          </cell>
          <cell r="D72">
            <v>70000.009999999995</v>
          </cell>
          <cell r="E72">
            <v>15300</v>
          </cell>
          <cell r="F72">
            <v>0</v>
          </cell>
          <cell r="G72">
            <v>85300.01</v>
          </cell>
          <cell r="H72">
            <v>85289.489999999991</v>
          </cell>
          <cell r="I72">
            <v>85289.489999999991</v>
          </cell>
          <cell r="J72">
            <v>85289.489999999991</v>
          </cell>
          <cell r="K72">
            <v>85289.489999999991</v>
          </cell>
          <cell r="L72">
            <v>10.520000000004075</v>
          </cell>
          <cell r="M72">
            <v>10.520000000004075</v>
          </cell>
        </row>
        <row r="73">
          <cell r="B73" t="str">
            <v>35501</v>
          </cell>
          <cell r="C73" t="str">
            <v>Mantto y Conservacion Eqpo de Transporte</v>
          </cell>
          <cell r="D73">
            <v>250000</v>
          </cell>
          <cell r="E73">
            <v>0</v>
          </cell>
          <cell r="F73">
            <v>0</v>
          </cell>
          <cell r="G73">
            <v>250000</v>
          </cell>
          <cell r="H73">
            <v>87996.299999999988</v>
          </cell>
          <cell r="I73">
            <v>87996.299999999988</v>
          </cell>
          <cell r="J73">
            <v>87996.299999999988</v>
          </cell>
          <cell r="K73">
            <v>87996.299999999988</v>
          </cell>
          <cell r="L73">
            <v>162003.70000000001</v>
          </cell>
          <cell r="M73">
            <v>162003.70000000001</v>
          </cell>
        </row>
        <row r="74">
          <cell r="B74" t="str">
            <v>35701</v>
          </cell>
          <cell r="C74" t="str">
            <v>Mantenimiento y Conservacion de Maq y Eqpo</v>
          </cell>
          <cell r="D74">
            <v>59999.99</v>
          </cell>
          <cell r="E74">
            <v>0</v>
          </cell>
          <cell r="F74">
            <v>0</v>
          </cell>
          <cell r="G74">
            <v>59999.99</v>
          </cell>
          <cell r="H74">
            <v>50291.519999999997</v>
          </cell>
          <cell r="I74">
            <v>50291.519999999997</v>
          </cell>
          <cell r="J74">
            <v>50291.519999999997</v>
          </cell>
          <cell r="K74">
            <v>50291.519999999997</v>
          </cell>
          <cell r="L74">
            <v>9708.4700000000012</v>
          </cell>
          <cell r="M74">
            <v>9708.4700000000012</v>
          </cell>
        </row>
        <row r="75">
          <cell r="B75" t="str">
            <v>35901</v>
          </cell>
          <cell r="C75" t="str">
            <v>Servicios de Jardineria y Fumigacion</v>
          </cell>
          <cell r="D75">
            <v>90000</v>
          </cell>
          <cell r="E75">
            <v>0</v>
          </cell>
          <cell r="F75">
            <v>0</v>
          </cell>
          <cell r="G75">
            <v>90000</v>
          </cell>
          <cell r="H75">
            <v>80959.710000000006</v>
          </cell>
          <cell r="I75">
            <v>80959.709999999992</v>
          </cell>
          <cell r="J75">
            <v>80959.709999999992</v>
          </cell>
          <cell r="K75">
            <v>80959.709999999992</v>
          </cell>
          <cell r="L75">
            <v>9040.2899999999936</v>
          </cell>
          <cell r="M75">
            <v>9040.2900000000081</v>
          </cell>
        </row>
        <row r="76">
          <cell r="B76" t="str">
            <v>36101</v>
          </cell>
          <cell r="C76" t="str">
            <v>Difusion por Radio,TV y otros Medios de Mensajes s</v>
          </cell>
          <cell r="D76">
            <v>9999999.9900000002</v>
          </cell>
          <cell r="E76">
            <v>906118.88</v>
          </cell>
          <cell r="F76">
            <v>0</v>
          </cell>
          <cell r="G76">
            <v>10906118.870000001</v>
          </cell>
          <cell r="H76">
            <v>906118.86</v>
          </cell>
          <cell r="I76">
            <v>906118.86</v>
          </cell>
          <cell r="J76">
            <v>906118.86</v>
          </cell>
          <cell r="K76">
            <v>906118.86</v>
          </cell>
          <cell r="L76">
            <v>10000000.010000002</v>
          </cell>
          <cell r="M76">
            <v>10000000.010000002</v>
          </cell>
        </row>
        <row r="77">
          <cell r="B77" t="str">
            <v>36201</v>
          </cell>
          <cell r="C77" t="str">
            <v>Difusion por Radio,TV y Otros Medios de Mensajes C</v>
          </cell>
          <cell r="D77">
            <v>500000.01</v>
          </cell>
          <cell r="E77">
            <v>0</v>
          </cell>
          <cell r="F77">
            <v>105000</v>
          </cell>
          <cell r="G77">
            <v>395000.01</v>
          </cell>
          <cell r="H77">
            <v>70365.600000000006</v>
          </cell>
          <cell r="I77">
            <v>70365.600000000006</v>
          </cell>
          <cell r="J77">
            <v>70365.600000000006</v>
          </cell>
          <cell r="K77">
            <v>70365.600000000006</v>
          </cell>
          <cell r="L77">
            <v>324634.41000000003</v>
          </cell>
          <cell r="M77">
            <v>324634.41000000003</v>
          </cell>
        </row>
        <row r="78">
          <cell r="B78" t="str">
            <v>37101</v>
          </cell>
          <cell r="C78" t="str">
            <v>Pasajes Aereos</v>
          </cell>
          <cell r="D78">
            <v>3500000</v>
          </cell>
          <cell r="E78">
            <v>0</v>
          </cell>
          <cell r="F78">
            <v>0</v>
          </cell>
          <cell r="G78">
            <v>3500000</v>
          </cell>
          <cell r="H78">
            <v>2930557</v>
          </cell>
          <cell r="I78">
            <v>2930557</v>
          </cell>
          <cell r="J78">
            <v>2930557</v>
          </cell>
          <cell r="K78">
            <v>2930557</v>
          </cell>
          <cell r="L78">
            <v>569443</v>
          </cell>
          <cell r="M78">
            <v>569443</v>
          </cell>
        </row>
        <row r="79">
          <cell r="B79" t="str">
            <v>37201</v>
          </cell>
          <cell r="C79" t="str">
            <v>Pasajes Terrestres</v>
          </cell>
          <cell r="D79">
            <v>56428</v>
          </cell>
          <cell r="E79">
            <v>90000</v>
          </cell>
          <cell r="F79">
            <v>0</v>
          </cell>
          <cell r="G79">
            <v>146428</v>
          </cell>
          <cell r="H79">
            <v>35150.86</v>
          </cell>
          <cell r="I79">
            <v>35150.86</v>
          </cell>
          <cell r="J79">
            <v>35150.86</v>
          </cell>
          <cell r="K79">
            <v>35150.86</v>
          </cell>
          <cell r="L79">
            <v>111277.14</v>
          </cell>
          <cell r="M79">
            <v>111277.14</v>
          </cell>
        </row>
        <row r="80">
          <cell r="B80" t="str">
            <v>37501</v>
          </cell>
          <cell r="C80" t="str">
            <v>Viaticos en el Pais</v>
          </cell>
          <cell r="D80">
            <v>799999.99</v>
          </cell>
          <cell r="E80">
            <v>0</v>
          </cell>
          <cell r="F80">
            <v>0</v>
          </cell>
          <cell r="G80">
            <v>799999.99</v>
          </cell>
          <cell r="H80">
            <v>142556.41999999998</v>
          </cell>
          <cell r="I80">
            <v>142556.41999999998</v>
          </cell>
          <cell r="J80">
            <v>142556.41999999998</v>
          </cell>
          <cell r="K80">
            <v>142556.41999999998</v>
          </cell>
          <cell r="L80">
            <v>657443.57000000007</v>
          </cell>
          <cell r="M80">
            <v>657443.57000000007</v>
          </cell>
        </row>
        <row r="81">
          <cell r="B81" t="str">
            <v>37502</v>
          </cell>
          <cell r="C81" t="str">
            <v>Gastos de Camino</v>
          </cell>
          <cell r="D81">
            <v>5000</v>
          </cell>
          <cell r="E81">
            <v>5000</v>
          </cell>
          <cell r="F81">
            <v>0</v>
          </cell>
          <cell r="G81">
            <v>10000</v>
          </cell>
          <cell r="H81">
            <v>7498</v>
          </cell>
          <cell r="I81">
            <v>7498</v>
          </cell>
          <cell r="J81">
            <v>7498</v>
          </cell>
          <cell r="K81">
            <v>7498</v>
          </cell>
          <cell r="L81">
            <v>2502</v>
          </cell>
          <cell r="M81">
            <v>2502</v>
          </cell>
        </row>
        <row r="82">
          <cell r="B82" t="str">
            <v>37601</v>
          </cell>
          <cell r="C82" t="str">
            <v>Viaticos en el Extranjero</v>
          </cell>
          <cell r="D82">
            <v>2700000</v>
          </cell>
          <cell r="E82">
            <v>0</v>
          </cell>
          <cell r="F82">
            <v>45000</v>
          </cell>
          <cell r="G82">
            <v>2655000</v>
          </cell>
          <cell r="H82">
            <v>480268.83999999997</v>
          </cell>
          <cell r="I82">
            <v>480268.83999999997</v>
          </cell>
          <cell r="J82">
            <v>480268.83999999997</v>
          </cell>
          <cell r="K82">
            <v>480268.83999999997</v>
          </cell>
          <cell r="L82">
            <v>2174731.16</v>
          </cell>
          <cell r="M82">
            <v>2174731.16</v>
          </cell>
        </row>
        <row r="83">
          <cell r="B83" t="str">
            <v>37901</v>
          </cell>
          <cell r="C83" t="str">
            <v>Cuotas</v>
          </cell>
          <cell r="D83">
            <v>5000</v>
          </cell>
          <cell r="E83">
            <v>15000</v>
          </cell>
          <cell r="F83">
            <v>0</v>
          </cell>
          <cell r="G83">
            <v>20000</v>
          </cell>
          <cell r="H83">
            <v>9237</v>
          </cell>
          <cell r="I83">
            <v>9237</v>
          </cell>
          <cell r="J83">
            <v>9237</v>
          </cell>
          <cell r="K83">
            <v>9237</v>
          </cell>
          <cell r="L83">
            <v>10763</v>
          </cell>
          <cell r="M83">
            <v>10763</v>
          </cell>
        </row>
        <row r="84">
          <cell r="B84" t="str">
            <v>38101</v>
          </cell>
          <cell r="C84" t="str">
            <v>Gastos de ceremonial</v>
          </cell>
          <cell r="D84">
            <v>100000</v>
          </cell>
          <cell r="E84">
            <v>6193728.75</v>
          </cell>
          <cell r="F84">
            <v>17062.68</v>
          </cell>
          <cell r="G84">
            <v>6276666.0700000003</v>
          </cell>
          <cell r="H84">
            <v>1471670.7699999998</v>
          </cell>
          <cell r="I84">
            <v>1471670.7699999998</v>
          </cell>
          <cell r="J84">
            <v>1471670.7699999998</v>
          </cell>
          <cell r="K84">
            <v>1471670.7699999998</v>
          </cell>
          <cell r="L84">
            <v>4804995.3000000007</v>
          </cell>
          <cell r="M84">
            <v>4804995.3000000007</v>
          </cell>
        </row>
        <row r="85">
          <cell r="B85" t="str">
            <v>38201</v>
          </cell>
          <cell r="C85" t="str">
            <v>Gastos de Orden Social y cultural</v>
          </cell>
          <cell r="D85">
            <v>10000.01</v>
          </cell>
          <cell r="E85">
            <v>0</v>
          </cell>
          <cell r="F85">
            <v>0</v>
          </cell>
          <cell r="G85">
            <v>10000.01</v>
          </cell>
          <cell r="H85">
            <v>3000</v>
          </cell>
          <cell r="I85">
            <v>3000</v>
          </cell>
          <cell r="J85">
            <v>3000</v>
          </cell>
          <cell r="K85">
            <v>3000</v>
          </cell>
          <cell r="L85">
            <v>7000.01</v>
          </cell>
          <cell r="M85">
            <v>7000.01</v>
          </cell>
        </row>
        <row r="86">
          <cell r="B86" t="str">
            <v>38301</v>
          </cell>
          <cell r="C86" t="str">
            <v>Congresos y Convenciones</v>
          </cell>
          <cell r="D86">
            <v>3900000</v>
          </cell>
          <cell r="E86">
            <v>0</v>
          </cell>
          <cell r="F86">
            <v>280400</v>
          </cell>
          <cell r="G86">
            <v>3619600</v>
          </cell>
          <cell r="H86">
            <v>1898922.91</v>
          </cell>
          <cell r="I86">
            <v>1898922.91</v>
          </cell>
          <cell r="J86">
            <v>1898922.91</v>
          </cell>
          <cell r="K86">
            <v>1898922.91</v>
          </cell>
          <cell r="L86">
            <v>1720677.09</v>
          </cell>
          <cell r="M86">
            <v>1720677.09</v>
          </cell>
        </row>
        <row r="87">
          <cell r="B87" t="str">
            <v>38501</v>
          </cell>
          <cell r="C87" t="str">
            <v>Gastos de Atencion y Promocion</v>
          </cell>
          <cell r="D87">
            <v>600000</v>
          </cell>
          <cell r="E87">
            <v>0</v>
          </cell>
          <cell r="F87">
            <v>0</v>
          </cell>
          <cell r="G87">
            <v>600000</v>
          </cell>
          <cell r="H87">
            <v>522412.64999999997</v>
          </cell>
          <cell r="I87">
            <v>522412.64999999997</v>
          </cell>
          <cell r="J87">
            <v>522412.64999999997</v>
          </cell>
          <cell r="K87">
            <v>522412.64999999997</v>
          </cell>
          <cell r="L87">
            <v>77587.350000000035</v>
          </cell>
          <cell r="M87">
            <v>77587.350000000035</v>
          </cell>
        </row>
        <row r="88">
          <cell r="B88" t="str">
            <v>39201</v>
          </cell>
          <cell r="C88" t="str">
            <v>Impuestos y Derechos</v>
          </cell>
          <cell r="D88">
            <v>5000</v>
          </cell>
          <cell r="E88">
            <v>0</v>
          </cell>
          <cell r="F88">
            <v>0</v>
          </cell>
          <cell r="G88">
            <v>5000</v>
          </cell>
          <cell r="H88">
            <v>0</v>
          </cell>
          <cell r="I88">
            <v>0</v>
          </cell>
          <cell r="J88">
            <v>0</v>
          </cell>
          <cell r="K88">
            <v>0</v>
          </cell>
          <cell r="L88">
            <v>5000</v>
          </cell>
          <cell r="M88">
            <v>5000</v>
          </cell>
        </row>
        <row r="89">
          <cell r="B89">
            <v>39501</v>
          </cell>
          <cell r="C89" t="str">
            <v>PENAS, MULTAS, ACCESORIOS Y ACTUALIZACIONES</v>
          </cell>
          <cell r="D89">
            <v>20000</v>
          </cell>
          <cell r="E89">
            <v>10000</v>
          </cell>
          <cell r="F89">
            <v>0</v>
          </cell>
          <cell r="G89">
            <v>30000</v>
          </cell>
          <cell r="H89">
            <v>28571</v>
          </cell>
          <cell r="I89">
            <v>28571</v>
          </cell>
          <cell r="J89">
            <v>28571</v>
          </cell>
          <cell r="K89">
            <v>28571</v>
          </cell>
          <cell r="L89">
            <v>1429</v>
          </cell>
          <cell r="M89">
            <v>1429</v>
          </cell>
        </row>
        <row r="90">
          <cell r="B90">
            <v>4000</v>
          </cell>
          <cell r="C90" t="str">
            <v>TRANSFERENCIAS, ASIGNACIONES, SUBSIDIOS Y OTRAS AY</v>
          </cell>
          <cell r="D90">
            <v>33436316.73</v>
          </cell>
          <cell r="E90">
            <v>33025875</v>
          </cell>
          <cell r="F90">
            <v>0</v>
          </cell>
          <cell r="G90">
            <v>66462191.730000004</v>
          </cell>
          <cell r="H90">
            <v>47431015</v>
          </cell>
          <cell r="I90">
            <v>47431015</v>
          </cell>
          <cell r="J90">
            <v>47431015</v>
          </cell>
          <cell r="K90">
            <v>47431015</v>
          </cell>
          <cell r="L90">
            <v>19031176.730000004</v>
          </cell>
          <cell r="M90">
            <v>19031176.730000004</v>
          </cell>
        </row>
        <row r="91">
          <cell r="B91">
            <v>43101</v>
          </cell>
          <cell r="C91" t="str">
            <v>SUBSIDIOS A LA PRODUCCION</v>
          </cell>
          <cell r="D91">
            <v>32436316.73</v>
          </cell>
          <cell r="E91">
            <v>33025875</v>
          </cell>
          <cell r="F91">
            <v>0</v>
          </cell>
          <cell r="G91">
            <v>65462191.730000004</v>
          </cell>
          <cell r="H91">
            <v>47025875</v>
          </cell>
          <cell r="I91">
            <v>47025875</v>
          </cell>
          <cell r="J91">
            <v>47025875</v>
          </cell>
          <cell r="K91">
            <v>47025875</v>
          </cell>
          <cell r="L91">
            <v>18436316.730000004</v>
          </cell>
          <cell r="M91">
            <v>18436316.730000004</v>
          </cell>
        </row>
        <row r="92">
          <cell r="B92">
            <v>43301</v>
          </cell>
          <cell r="C92" t="str">
            <v>SUBSIDIOS A LA INVERSION</v>
          </cell>
          <cell r="D92">
            <v>1000000</v>
          </cell>
          <cell r="E92">
            <v>0</v>
          </cell>
          <cell r="F92">
            <v>0</v>
          </cell>
          <cell r="G92">
            <v>1000000</v>
          </cell>
          <cell r="H92">
            <v>405140</v>
          </cell>
          <cell r="I92">
            <v>405140</v>
          </cell>
          <cell r="J92">
            <v>405140</v>
          </cell>
          <cell r="K92">
            <v>405140</v>
          </cell>
          <cell r="L92">
            <v>594860</v>
          </cell>
          <cell r="M92">
            <v>594860</v>
          </cell>
        </row>
        <row r="93">
          <cell r="B93">
            <v>5000</v>
          </cell>
          <cell r="C93" t="str">
            <v>BIENES MUEBLES, INMUEBLES E INTANGIBLES</v>
          </cell>
          <cell r="D93">
            <v>0</v>
          </cell>
          <cell r="E93">
            <v>17062.68</v>
          </cell>
          <cell r="F93">
            <v>0</v>
          </cell>
          <cell r="G93">
            <v>17062.68</v>
          </cell>
          <cell r="H93">
            <v>17062.68</v>
          </cell>
          <cell r="I93">
            <v>17062.68</v>
          </cell>
          <cell r="J93">
            <v>17062.68</v>
          </cell>
          <cell r="K93">
            <v>17062.68</v>
          </cell>
          <cell r="L93">
            <v>0</v>
          </cell>
          <cell r="M93">
            <v>0</v>
          </cell>
        </row>
        <row r="94">
          <cell r="B94" t="str">
            <v>51101</v>
          </cell>
          <cell r="C94" t="str">
            <v>Muebles de Oficina y Estanteria</v>
          </cell>
          <cell r="D94">
            <v>0</v>
          </cell>
          <cell r="E94">
            <v>0</v>
          </cell>
          <cell r="F94">
            <v>0</v>
          </cell>
          <cell r="G94">
            <v>0</v>
          </cell>
          <cell r="H94">
            <v>0</v>
          </cell>
          <cell r="I94">
            <v>0</v>
          </cell>
          <cell r="J94">
            <v>0</v>
          </cell>
          <cell r="K94">
            <v>0</v>
          </cell>
          <cell r="L94">
            <v>0</v>
          </cell>
          <cell r="M94">
            <v>0</v>
          </cell>
        </row>
        <row r="95">
          <cell r="B95" t="str">
            <v>51501</v>
          </cell>
          <cell r="C95" t="str">
            <v>Eqpo de Computo y de Tecnologias de la informacion</v>
          </cell>
          <cell r="D95">
            <v>0</v>
          </cell>
          <cell r="E95">
            <v>17062.68</v>
          </cell>
          <cell r="F95">
            <v>0</v>
          </cell>
          <cell r="G95">
            <v>17062.68</v>
          </cell>
          <cell r="H95">
            <v>17062.68</v>
          </cell>
          <cell r="I95">
            <v>17062.68</v>
          </cell>
          <cell r="J95">
            <v>17062.68</v>
          </cell>
          <cell r="K95">
            <v>17062.68</v>
          </cell>
          <cell r="L95">
            <v>0</v>
          </cell>
          <cell r="M95">
            <v>0</v>
          </cell>
        </row>
      </sheetData>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  FORMATOS  "/>
      <sheetName val="ETCA-I-01"/>
      <sheetName val="ETCA-I-02"/>
      <sheetName val="ETCA-I-03"/>
      <sheetName val="ETCA-I-04"/>
      <sheetName val="ETCA-I-05"/>
      <sheetName val="ETCA-I-06"/>
      <sheetName val="ETCA-I-07"/>
      <sheetName val="ETCA-I-08"/>
      <sheetName val="ETCA-I-09"/>
      <sheetName val="ETCA-I-10"/>
      <sheetName val="ETCA-I-11"/>
      <sheetName val="ETCA-I-12 (NOTAS)"/>
      <sheetName val="ETCA-II-01"/>
      <sheetName val="ETCA-II-02"/>
      <sheetName val="ETCA-II-03"/>
      <sheetName val="ETCA II-04"/>
      <sheetName val="ETCA-II-05"/>
      <sheetName val="ETCA-II-06"/>
      <sheetName val="ETCA-II-07"/>
      <sheetName val="ETCA-II-08"/>
      <sheetName val="ETCA-II-09"/>
      <sheetName val="ETCA-II-10"/>
      <sheetName val="ETCA-II-11"/>
      <sheetName val="ETCA-II-12"/>
      <sheetName val="ETCA -II- 13"/>
      <sheetName val="ETCA-II-14"/>
      <sheetName val="ETCA-II-15"/>
      <sheetName val="ETCA-II-16"/>
      <sheetName val="ETCA-II-17"/>
      <sheetName val="ETCA-III-01"/>
      <sheetName val="ETCA-III-03"/>
      <sheetName val="ETCA-III-04"/>
      <sheetName val="ETCA-III-05"/>
      <sheetName val="ETCA-IV-01"/>
      <sheetName val="ETCA-IV-02"/>
      <sheetName val="ETCA-IV-03"/>
      <sheetName val="ETCA-IV-04"/>
      <sheetName val="ANEXO A"/>
    </sheetNames>
    <sheetDataSet>
      <sheetData sheetId="0"/>
      <sheetData sheetId="1">
        <row r="3">
          <cell r="A3" t="str">
            <v>Comision Estatal del Agua</v>
          </cell>
          <cell r="B3"/>
          <cell r="C3"/>
          <cell r="D3"/>
          <cell r="E3"/>
          <cell r="F3"/>
          <cell r="G3"/>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F7DBF4-C259-416C-BB30-210A16BBB509}">
  <sheetPr>
    <tabColor theme="0" tint="-0.14999847407452621"/>
    <pageSetUpPr fitToPage="1"/>
  </sheetPr>
  <dimension ref="A1:H59"/>
  <sheetViews>
    <sheetView tabSelected="1" view="pageBreakPreview" topLeftCell="A2" zoomScaleNormal="100" zoomScaleSheetLayoutView="100" workbookViewId="0">
      <selection activeCell="D30" sqref="D30"/>
    </sheetView>
  </sheetViews>
  <sheetFormatPr baseColWidth="10" defaultColWidth="11.28515625" defaultRowHeight="16.5" x14ac:dyDescent="0.3"/>
  <cols>
    <col min="1" max="1" width="51.140625" style="1" customWidth="1"/>
    <col min="2" max="2" width="16" style="1" customWidth="1"/>
    <col min="3" max="3" width="15.7109375" style="1" customWidth="1"/>
    <col min="4" max="4" width="38.7109375" style="1" customWidth="1"/>
    <col min="5" max="5" width="10.28515625" style="1" customWidth="1"/>
    <col min="6" max="6" width="15.28515625" style="1" bestFit="1" customWidth="1"/>
    <col min="7" max="7" width="15.7109375" style="1" customWidth="1"/>
    <col min="8" max="8" width="164.28515625" style="1" customWidth="1"/>
    <col min="9" max="16384" width="11.28515625" style="1"/>
  </cols>
  <sheetData>
    <row r="1" spans="1:7" x14ac:dyDescent="0.3">
      <c r="A1" s="63" t="s">
        <v>62</v>
      </c>
      <c r="B1" s="63"/>
      <c r="C1" s="63"/>
      <c r="D1" s="63"/>
      <c r="E1" s="63"/>
      <c r="F1" s="63"/>
      <c r="G1" s="63"/>
    </row>
    <row r="2" spans="1:7" x14ac:dyDescent="0.3">
      <c r="A2" s="63" t="s">
        <v>61</v>
      </c>
      <c r="B2" s="63"/>
      <c r="C2" s="63"/>
      <c r="D2" s="63"/>
      <c r="E2" s="63"/>
      <c r="F2" s="63"/>
      <c r="G2" s="63"/>
    </row>
    <row r="3" spans="1:7" ht="17.25" thickBot="1" x14ac:dyDescent="0.35">
      <c r="A3" s="62" t="s">
        <v>60</v>
      </c>
      <c r="B3" s="62"/>
      <c r="C3" s="62"/>
      <c r="D3" s="62"/>
      <c r="E3" s="62"/>
      <c r="F3" s="62"/>
      <c r="G3" s="62"/>
    </row>
    <row r="4" spans="1:7" ht="24" customHeight="1" thickBot="1" x14ac:dyDescent="0.35">
      <c r="A4" s="61" t="s">
        <v>59</v>
      </c>
      <c r="B4" s="59">
        <v>2020</v>
      </c>
      <c r="C4" s="59">
        <v>2019</v>
      </c>
      <c r="D4" s="60" t="s">
        <v>58</v>
      </c>
      <c r="E4" s="60"/>
      <c r="F4" s="59">
        <v>2020</v>
      </c>
      <c r="G4" s="58">
        <v>2019</v>
      </c>
    </row>
    <row r="5" spans="1:7" ht="17.25" thickTop="1" x14ac:dyDescent="0.3">
      <c r="A5" s="57"/>
      <c r="B5" s="56"/>
      <c r="C5" s="56"/>
      <c r="D5" s="56"/>
      <c r="E5" s="56"/>
      <c r="F5" s="56"/>
      <c r="G5" s="55"/>
    </row>
    <row r="6" spans="1:7" x14ac:dyDescent="0.3">
      <c r="A6" s="48" t="s">
        <v>57</v>
      </c>
      <c r="B6" s="54"/>
      <c r="C6" s="54"/>
      <c r="D6" s="47" t="s">
        <v>56</v>
      </c>
      <c r="E6" s="47"/>
      <c r="F6" s="54"/>
      <c r="G6" s="53"/>
    </row>
    <row r="7" spans="1:7" x14ac:dyDescent="0.3">
      <c r="A7" s="20" t="s">
        <v>55</v>
      </c>
      <c r="B7" s="24">
        <v>87831414.019999996</v>
      </c>
      <c r="C7" s="24">
        <v>120812791.59</v>
      </c>
      <c r="D7" s="43" t="s">
        <v>54</v>
      </c>
      <c r="E7" s="43"/>
      <c r="F7" s="24">
        <v>281093915.52999997</v>
      </c>
      <c r="G7" s="23">
        <v>336900385.79000002</v>
      </c>
    </row>
    <row r="8" spans="1:7" x14ac:dyDescent="0.3">
      <c r="A8" s="20" t="s">
        <v>53</v>
      </c>
      <c r="B8" s="24">
        <v>656008663.21000004</v>
      </c>
      <c r="C8" s="24">
        <v>631810278.00999999</v>
      </c>
      <c r="D8" s="43" t="s">
        <v>52</v>
      </c>
      <c r="E8" s="43"/>
      <c r="F8" s="24">
        <v>11972710.390000001</v>
      </c>
      <c r="G8" s="23">
        <v>12679262.93</v>
      </c>
    </row>
    <row r="9" spans="1:7" x14ac:dyDescent="0.3">
      <c r="A9" s="20" t="s">
        <v>51</v>
      </c>
      <c r="B9" s="24">
        <v>19312753.5</v>
      </c>
      <c r="C9" s="24">
        <v>4809542.45</v>
      </c>
      <c r="D9" s="43" t="s">
        <v>50</v>
      </c>
      <c r="E9" s="43"/>
      <c r="F9" s="24">
        <v>4895543.0999999996</v>
      </c>
      <c r="G9" s="23">
        <v>8910623.9000000004</v>
      </c>
    </row>
    <row r="10" spans="1:7" x14ac:dyDescent="0.3">
      <c r="A10" s="20" t="s">
        <v>49</v>
      </c>
      <c r="B10" s="24">
        <v>0</v>
      </c>
      <c r="C10" s="24">
        <v>0</v>
      </c>
      <c r="D10" s="43" t="s">
        <v>48</v>
      </c>
      <c r="E10" s="43"/>
      <c r="F10" s="24">
        <v>0</v>
      </c>
      <c r="G10" s="23">
        <v>0</v>
      </c>
    </row>
    <row r="11" spans="1:7" x14ac:dyDescent="0.3">
      <c r="A11" s="20" t="s">
        <v>47</v>
      </c>
      <c r="B11" s="24">
        <v>5647895.7199999997</v>
      </c>
      <c r="C11" s="24">
        <v>5413324.3899999997</v>
      </c>
      <c r="D11" s="43" t="s">
        <v>46</v>
      </c>
      <c r="E11" s="43"/>
      <c r="F11" s="24">
        <v>0</v>
      </c>
      <c r="G11" s="23">
        <v>0</v>
      </c>
    </row>
    <row r="12" spans="1:7" ht="33" customHeight="1" x14ac:dyDescent="0.3">
      <c r="A12" s="52" t="s">
        <v>45</v>
      </c>
      <c r="B12" s="24">
        <v>-423500115.01000005</v>
      </c>
      <c r="C12" s="24">
        <v>-421690644.76999998</v>
      </c>
      <c r="D12" s="43" t="s">
        <v>44</v>
      </c>
      <c r="E12" s="43"/>
      <c r="F12" s="24">
        <v>0</v>
      </c>
      <c r="G12" s="23">
        <v>0</v>
      </c>
    </row>
    <row r="13" spans="1:7" x14ac:dyDescent="0.3">
      <c r="A13" s="20" t="s">
        <v>43</v>
      </c>
      <c r="B13" s="24">
        <v>0</v>
      </c>
      <c r="C13" s="24">
        <v>0</v>
      </c>
      <c r="D13" s="43" t="s">
        <v>42</v>
      </c>
      <c r="E13" s="43"/>
      <c r="F13" s="24">
        <v>0</v>
      </c>
      <c r="G13" s="23">
        <v>0</v>
      </c>
    </row>
    <row r="14" spans="1:7" x14ac:dyDescent="0.3">
      <c r="A14" s="15"/>
      <c r="B14" s="24"/>
      <c r="C14" s="24"/>
      <c r="D14" s="43" t="s">
        <v>41</v>
      </c>
      <c r="E14" s="43"/>
      <c r="F14" s="24">
        <v>0</v>
      </c>
      <c r="G14" s="23">
        <v>0</v>
      </c>
    </row>
    <row r="15" spans="1:7" x14ac:dyDescent="0.3">
      <c r="A15" s="15"/>
      <c r="B15" s="26"/>
      <c r="C15" s="26"/>
      <c r="D15" s="51"/>
      <c r="E15" s="51"/>
      <c r="F15" s="24"/>
      <c r="G15" s="23"/>
    </row>
    <row r="16" spans="1:7" x14ac:dyDescent="0.3">
      <c r="A16" s="41" t="s">
        <v>40</v>
      </c>
      <c r="B16" s="40">
        <f>SUM(B7:B15)</f>
        <v>345300611.44</v>
      </c>
      <c r="C16" s="40">
        <f>SUM(C7:C15)</f>
        <v>341155291.67000008</v>
      </c>
      <c r="D16" s="50" t="s">
        <v>39</v>
      </c>
      <c r="E16" s="50"/>
      <c r="F16" s="40">
        <f>SUM(F7:F15)</f>
        <v>297962169.01999998</v>
      </c>
      <c r="G16" s="39">
        <f>SUM(G7:G15)</f>
        <v>358490272.62</v>
      </c>
    </row>
    <row r="17" spans="1:7" x14ac:dyDescent="0.3">
      <c r="A17" s="15"/>
      <c r="B17" s="30"/>
      <c r="C17" s="30"/>
      <c r="D17" s="18"/>
      <c r="E17" s="18"/>
      <c r="F17" s="30"/>
      <c r="G17" s="49"/>
    </row>
    <row r="18" spans="1:7" x14ac:dyDescent="0.3">
      <c r="A18" s="48" t="s">
        <v>38</v>
      </c>
      <c r="B18" s="24"/>
      <c r="C18" s="24"/>
      <c r="D18" s="47" t="s">
        <v>37</v>
      </c>
      <c r="E18" s="47"/>
      <c r="F18" s="37"/>
      <c r="G18" s="36"/>
    </row>
    <row r="19" spans="1:7" x14ac:dyDescent="0.3">
      <c r="A19" s="20" t="s">
        <v>36</v>
      </c>
      <c r="B19" s="24">
        <v>0</v>
      </c>
      <c r="C19" s="24">
        <v>0</v>
      </c>
      <c r="D19" s="25" t="s">
        <v>35</v>
      </c>
      <c r="E19" s="25"/>
      <c r="F19" s="24">
        <v>0</v>
      </c>
      <c r="G19" s="23">
        <v>0</v>
      </c>
    </row>
    <row r="20" spans="1:7" x14ac:dyDescent="0.3">
      <c r="A20" s="42" t="s">
        <v>34</v>
      </c>
      <c r="B20" s="24">
        <v>0</v>
      </c>
      <c r="C20" s="24">
        <v>0</v>
      </c>
      <c r="D20" s="46" t="s">
        <v>33</v>
      </c>
      <c r="E20" s="46"/>
      <c r="F20" s="24">
        <v>0</v>
      </c>
      <c r="G20" s="23">
        <v>0</v>
      </c>
    </row>
    <row r="21" spans="1:7" ht="16.5" customHeight="1" x14ac:dyDescent="0.3">
      <c r="A21" s="45" t="s">
        <v>32</v>
      </c>
      <c r="B21" s="24">
        <v>583117605.21000004</v>
      </c>
      <c r="C21" s="24">
        <v>548138751.47000003</v>
      </c>
      <c r="D21" s="25" t="s">
        <v>31</v>
      </c>
      <c r="E21" s="25"/>
      <c r="F21" s="24">
        <v>294287448.31999999</v>
      </c>
      <c r="G21" s="23">
        <v>305106808.81999999</v>
      </c>
    </row>
    <row r="22" spans="1:7" ht="16.5" customHeight="1" x14ac:dyDescent="0.3">
      <c r="A22" s="20" t="s">
        <v>30</v>
      </c>
      <c r="B22" s="24">
        <v>69262129.549999997</v>
      </c>
      <c r="C22" s="24">
        <v>74864253.159999996</v>
      </c>
      <c r="D22" s="25" t="s">
        <v>29</v>
      </c>
      <c r="E22" s="25"/>
      <c r="F22" s="24">
        <v>0</v>
      </c>
      <c r="G22" s="23">
        <v>0</v>
      </c>
    </row>
    <row r="23" spans="1:7" ht="33" customHeight="1" x14ac:dyDescent="0.3">
      <c r="A23" s="44" t="s">
        <v>28</v>
      </c>
      <c r="B23" s="24">
        <v>4350428.2200000007</v>
      </c>
      <c r="C23" s="24">
        <v>4350428.22</v>
      </c>
      <c r="D23" s="43" t="s">
        <v>27</v>
      </c>
      <c r="E23" s="43"/>
      <c r="F23" s="24">
        <v>0</v>
      </c>
      <c r="G23" s="23">
        <v>0</v>
      </c>
    </row>
    <row r="24" spans="1:7" x14ac:dyDescent="0.3">
      <c r="A24" s="42" t="s">
        <v>26</v>
      </c>
      <c r="B24" s="24">
        <v>-103898381.94999999</v>
      </c>
      <c r="C24" s="24">
        <v>-104988821.63</v>
      </c>
      <c r="D24" s="25" t="s">
        <v>25</v>
      </c>
      <c r="E24" s="25"/>
      <c r="F24" s="24">
        <v>49057978.789999999</v>
      </c>
      <c r="G24" s="23">
        <v>54258127.409999996</v>
      </c>
    </row>
    <row r="25" spans="1:7" x14ac:dyDescent="0.3">
      <c r="A25" s="20" t="s">
        <v>24</v>
      </c>
      <c r="B25" s="24">
        <v>4026675.29</v>
      </c>
      <c r="C25" s="24">
        <v>3781725.89</v>
      </c>
      <c r="D25" s="25"/>
      <c r="E25" s="25"/>
      <c r="F25" s="24"/>
      <c r="G25" s="23"/>
    </row>
    <row r="26" spans="1:7" x14ac:dyDescent="0.3">
      <c r="A26" s="42" t="s">
        <v>23</v>
      </c>
      <c r="B26" s="24">
        <v>0</v>
      </c>
      <c r="C26" s="24">
        <v>0</v>
      </c>
      <c r="F26" s="24"/>
      <c r="G26" s="23"/>
    </row>
    <row r="27" spans="1:7" x14ac:dyDescent="0.3">
      <c r="A27" s="20" t="s">
        <v>22</v>
      </c>
      <c r="B27" s="24">
        <v>0</v>
      </c>
      <c r="C27" s="24">
        <v>0</v>
      </c>
      <c r="F27" s="37"/>
      <c r="G27" s="36"/>
    </row>
    <row r="28" spans="1:7" x14ac:dyDescent="0.3">
      <c r="A28" s="31"/>
      <c r="B28" s="24"/>
      <c r="C28" s="24"/>
      <c r="F28" s="37"/>
      <c r="G28" s="36"/>
    </row>
    <row r="29" spans="1:7" x14ac:dyDescent="0.3">
      <c r="A29" s="41" t="s">
        <v>21</v>
      </c>
      <c r="B29" s="40">
        <f>SUM(B19:B27)</f>
        <v>556858456.31999993</v>
      </c>
      <c r="C29" s="40">
        <f>SUM(C19:C27)</f>
        <v>526146337.11000001</v>
      </c>
      <c r="D29" s="14" t="s">
        <v>20</v>
      </c>
      <c r="E29" s="14"/>
      <c r="F29" s="40">
        <f>SUM(F19:F27)</f>
        <v>343345427.11000001</v>
      </c>
      <c r="G29" s="39">
        <f>SUM(G19:G27)</f>
        <v>359364936.23000002</v>
      </c>
    </row>
    <row r="30" spans="1:7" x14ac:dyDescent="0.3">
      <c r="A30" s="31"/>
      <c r="B30" s="24"/>
      <c r="C30" s="24"/>
      <c r="F30" s="26"/>
      <c r="G30" s="34"/>
    </row>
    <row r="31" spans="1:7" x14ac:dyDescent="0.3">
      <c r="A31" s="41" t="s">
        <v>19</v>
      </c>
      <c r="B31" s="40">
        <f>B29+B16</f>
        <v>902159067.75999999</v>
      </c>
      <c r="C31" s="40">
        <f>C29+C16</f>
        <v>867301628.78000009</v>
      </c>
      <c r="D31" s="14" t="s">
        <v>18</v>
      </c>
      <c r="E31" s="14"/>
      <c r="F31" s="40">
        <f>F29+F16</f>
        <v>641307596.13</v>
      </c>
      <c r="G31" s="39">
        <f>G29+G16</f>
        <v>717855208.85000002</v>
      </c>
    </row>
    <row r="32" spans="1:7" x14ac:dyDescent="0.3">
      <c r="A32" s="15"/>
      <c r="B32" s="38"/>
      <c r="C32" s="38"/>
      <c r="F32" s="37"/>
      <c r="G32" s="36"/>
    </row>
    <row r="33" spans="1:7" x14ac:dyDescent="0.3">
      <c r="A33" s="15"/>
      <c r="B33" s="24"/>
      <c r="C33" s="24"/>
      <c r="D33" s="35" t="s">
        <v>17</v>
      </c>
      <c r="E33" s="35"/>
      <c r="F33" s="26"/>
      <c r="G33" s="34"/>
    </row>
    <row r="34" spans="1:7" x14ac:dyDescent="0.3">
      <c r="A34" s="15"/>
      <c r="B34" s="26"/>
      <c r="C34" s="26"/>
      <c r="D34" s="14" t="s">
        <v>16</v>
      </c>
      <c r="E34" s="14"/>
      <c r="F34" s="33">
        <f>SUM(F35:F37)</f>
        <v>24036482.169999998</v>
      </c>
      <c r="G34" s="32">
        <f>SUM(G35:G37)</f>
        <v>19193704.460000001</v>
      </c>
    </row>
    <row r="35" spans="1:7" x14ac:dyDescent="0.3">
      <c r="A35" s="15"/>
      <c r="B35" s="26"/>
      <c r="C35" s="26"/>
      <c r="D35" s="25" t="s">
        <v>15</v>
      </c>
      <c r="E35" s="25"/>
      <c r="F35" s="24">
        <v>24036482.169999998</v>
      </c>
      <c r="G35" s="23">
        <v>19193704.460000001</v>
      </c>
    </row>
    <row r="36" spans="1:7" x14ac:dyDescent="0.3">
      <c r="A36" s="15"/>
      <c r="B36" s="26"/>
      <c r="C36" s="26"/>
      <c r="D36" s="25" t="s">
        <v>14</v>
      </c>
      <c r="E36" s="25"/>
      <c r="F36" s="24">
        <v>0</v>
      </c>
      <c r="G36" s="23"/>
    </row>
    <row r="37" spans="1:7" ht="33" x14ac:dyDescent="0.3">
      <c r="A37" s="15"/>
      <c r="B37" s="26"/>
      <c r="C37" s="26"/>
      <c r="D37" s="25" t="s">
        <v>13</v>
      </c>
      <c r="E37" s="25"/>
      <c r="F37" s="24"/>
      <c r="G37" s="23">
        <v>0</v>
      </c>
    </row>
    <row r="38" spans="1:7" x14ac:dyDescent="0.3">
      <c r="A38" s="31"/>
      <c r="B38" s="30"/>
      <c r="C38" s="30"/>
      <c r="D38" s="14" t="s">
        <v>12</v>
      </c>
      <c r="E38" s="14"/>
      <c r="F38" s="33">
        <f>SUM(F39:F43)</f>
        <v>236814989.46000004</v>
      </c>
      <c r="G38" s="32">
        <f>SUM(G39:G43)</f>
        <v>130252715.47000003</v>
      </c>
    </row>
    <row r="39" spans="1:7" x14ac:dyDescent="0.3">
      <c r="A39" s="31"/>
      <c r="B39" s="30"/>
      <c r="C39" s="30"/>
      <c r="D39" s="25" t="s">
        <v>11</v>
      </c>
      <c r="E39" s="25"/>
      <c r="F39" s="24">
        <v>25954065.819999993</v>
      </c>
      <c r="G39" s="23">
        <v>52869841.82</v>
      </c>
    </row>
    <row r="40" spans="1:7" x14ac:dyDescent="0.3">
      <c r="A40" s="31"/>
      <c r="B40" s="30"/>
      <c r="C40" s="30"/>
      <c r="D40" s="25" t="s">
        <v>10</v>
      </c>
      <c r="E40" s="25"/>
      <c r="F40" s="24">
        <v>468208306.61000001</v>
      </c>
      <c r="G40" s="23">
        <v>415338464.79000002</v>
      </c>
    </row>
    <row r="41" spans="1:7" x14ac:dyDescent="0.3">
      <c r="A41" s="15"/>
      <c r="B41" s="26"/>
      <c r="C41" s="26"/>
      <c r="D41" s="25" t="s">
        <v>9</v>
      </c>
      <c r="E41" s="25"/>
      <c r="F41" s="24">
        <v>0</v>
      </c>
      <c r="G41" s="23">
        <v>0</v>
      </c>
    </row>
    <row r="42" spans="1:7" x14ac:dyDescent="0.3">
      <c r="A42" s="15"/>
      <c r="B42" s="26"/>
      <c r="C42" s="26"/>
      <c r="D42" s="25" t="s">
        <v>8</v>
      </c>
      <c r="E42" s="25"/>
      <c r="F42" s="24"/>
      <c r="G42" s="23">
        <v>0</v>
      </c>
    </row>
    <row r="43" spans="1:7" ht="33" x14ac:dyDescent="0.3">
      <c r="A43" s="15"/>
      <c r="B43" s="26"/>
      <c r="C43" s="26"/>
      <c r="D43" s="25" t="s">
        <v>7</v>
      </c>
      <c r="E43" s="25"/>
      <c r="F43" s="24">
        <v>-257347382.96999997</v>
      </c>
      <c r="G43" s="23">
        <v>-337955591.13999999</v>
      </c>
    </row>
    <row r="44" spans="1:7" ht="33" x14ac:dyDescent="0.3">
      <c r="A44" s="15"/>
      <c r="B44" s="26"/>
      <c r="C44" s="26"/>
      <c r="D44" s="29" t="s">
        <v>6</v>
      </c>
      <c r="E44" s="29"/>
      <c r="F44" s="28">
        <f>SUM(F45:F46)</f>
        <v>0</v>
      </c>
      <c r="G44" s="27">
        <f>SUM(G45:G46)</f>
        <v>0</v>
      </c>
    </row>
    <row r="45" spans="1:7" x14ac:dyDescent="0.3">
      <c r="A45" s="20"/>
      <c r="B45" s="26"/>
      <c r="C45" s="26"/>
      <c r="D45" s="25" t="s">
        <v>5</v>
      </c>
      <c r="E45" s="25"/>
      <c r="F45" s="24"/>
      <c r="G45" s="23">
        <v>0</v>
      </c>
    </row>
    <row r="46" spans="1:7" ht="33" x14ac:dyDescent="0.3">
      <c r="A46" s="19"/>
      <c r="B46" s="6"/>
      <c r="C46" s="6"/>
      <c r="D46" s="25" t="s">
        <v>4</v>
      </c>
      <c r="E46" s="25"/>
      <c r="F46" s="24">
        <v>0</v>
      </c>
      <c r="G46" s="23"/>
    </row>
    <row r="47" spans="1:7" x14ac:dyDescent="0.3">
      <c r="A47" s="15"/>
      <c r="B47" s="6"/>
      <c r="C47" s="6"/>
      <c r="D47" s="22"/>
      <c r="E47" s="22"/>
      <c r="F47" s="6"/>
      <c r="G47" s="21"/>
    </row>
    <row r="48" spans="1:7" x14ac:dyDescent="0.3">
      <c r="A48" s="20"/>
      <c r="B48" s="6"/>
      <c r="C48" s="6"/>
      <c r="D48" s="14" t="s">
        <v>3</v>
      </c>
      <c r="E48" s="14"/>
      <c r="F48" s="13">
        <f>F44+F38+F34</f>
        <v>260851471.63000003</v>
      </c>
      <c r="G48" s="12">
        <f>G44+G38+G34</f>
        <v>149446419.93000004</v>
      </c>
    </row>
    <row r="49" spans="1:8" x14ac:dyDescent="0.3">
      <c r="A49" s="19"/>
      <c r="B49" s="6"/>
      <c r="C49" s="6"/>
      <c r="D49" s="18"/>
      <c r="E49" s="18"/>
      <c r="F49" s="17"/>
      <c r="G49" s="16"/>
    </row>
    <row r="50" spans="1:8" ht="33" x14ac:dyDescent="0.3">
      <c r="A50" s="15"/>
      <c r="D50" s="14" t="s">
        <v>2</v>
      </c>
      <c r="E50" s="14"/>
      <c r="F50" s="13">
        <f>F48+F31</f>
        <v>902159067.75999999</v>
      </c>
      <c r="G50" s="12">
        <f>G48+G31</f>
        <v>867301628.78000009</v>
      </c>
      <c r="H50" s="4" t="str">
        <f>IF($B$31=$F$50,"","VALOR INCORRECTO!! TOTAL DE ACTIVOS TIENE QUE SER IGUAL AL TOTAL DE LA SUMA DE PASIVO Y HACIENDA")</f>
        <v/>
      </c>
    </row>
    <row r="51" spans="1:8" ht="17.25" thickBot="1" x14ac:dyDescent="0.35">
      <c r="A51" s="11"/>
      <c r="B51" s="10"/>
      <c r="C51" s="10"/>
      <c r="D51" s="9"/>
      <c r="E51" s="9"/>
      <c r="F51" s="8"/>
      <c r="G51" s="7"/>
      <c r="H51" s="4" t="str">
        <f>IF($C$31=$G$50,"","VALOR INCORRECTO!! TOTAL DE ACTIVOS TIENE QUE SER IGUAL AL TOTAL DE LA SUMA DE PASIVO Y HCIENDA")</f>
        <v/>
      </c>
    </row>
    <row r="52" spans="1:8" x14ac:dyDescent="0.3">
      <c r="A52" s="1" t="s">
        <v>1</v>
      </c>
      <c r="B52" s="6"/>
      <c r="C52" s="6"/>
      <c r="F52" s="5"/>
      <c r="G52" s="5"/>
      <c r="H52" s="4"/>
    </row>
    <row r="53" spans="1:8" x14ac:dyDescent="0.3">
      <c r="B53" s="6"/>
      <c r="C53" s="6"/>
      <c r="F53" s="6"/>
      <c r="G53" s="5"/>
      <c r="H53" s="4"/>
    </row>
    <row r="54" spans="1:8" x14ac:dyDescent="0.3">
      <c r="B54" s="6"/>
      <c r="C54" s="6"/>
      <c r="F54" s="5"/>
      <c r="G54" s="5"/>
      <c r="H54" s="4"/>
    </row>
    <row r="55" spans="1:8" x14ac:dyDescent="0.3">
      <c r="B55" s="6"/>
      <c r="C55" s="6"/>
      <c r="F55" s="5"/>
      <c r="G55" s="5"/>
      <c r="H55" s="4"/>
    </row>
    <row r="56" spans="1:8" x14ac:dyDescent="0.3">
      <c r="B56" s="6"/>
      <c r="C56" s="6"/>
      <c r="F56" s="5"/>
      <c r="G56" s="5"/>
      <c r="H56" s="4"/>
    </row>
    <row r="59" spans="1:8" x14ac:dyDescent="0.3">
      <c r="B59" s="3"/>
      <c r="C59" s="2" t="s">
        <v>0</v>
      </c>
    </row>
  </sheetData>
  <sheetProtection password="C115" sheet="1" formatColumns="0" formatRows="0" insertHyperlinks="0"/>
  <mergeCells count="12">
    <mergeCell ref="D11:E11"/>
    <mergeCell ref="D12:E12"/>
    <mergeCell ref="D13:E13"/>
    <mergeCell ref="D14:E14"/>
    <mergeCell ref="D23:E23"/>
    <mergeCell ref="D7:E7"/>
    <mergeCell ref="D8:E8"/>
    <mergeCell ref="D9:E9"/>
    <mergeCell ref="D10:E10"/>
    <mergeCell ref="A1:G1"/>
    <mergeCell ref="A2:G2"/>
    <mergeCell ref="A3:G3"/>
  </mergeCells>
  <printOptions horizontalCentered="1"/>
  <pageMargins left="0.27559055118110237" right="0.15748031496062992" top="0.39370078740157483" bottom="0.51181102362204722" header="0.31496062992125984" footer="0.31496062992125984"/>
  <pageSetup scale="6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2F350-7F03-4057-B815-1E8C3903D76A}">
  <sheetPr>
    <tabColor theme="0" tint="-0.14999847407452621"/>
  </sheetPr>
  <dimension ref="A1:K20"/>
  <sheetViews>
    <sheetView view="pageBreakPreview" topLeftCell="A20" zoomScaleNormal="100" zoomScaleSheetLayoutView="100" workbookViewId="0">
      <selection activeCell="D30" sqref="D30"/>
    </sheetView>
  </sheetViews>
  <sheetFormatPr baseColWidth="10" defaultColWidth="11.42578125" defaultRowHeight="15" x14ac:dyDescent="0.25"/>
  <cols>
    <col min="1" max="1" width="23.5703125" customWidth="1"/>
  </cols>
  <sheetData>
    <row r="1" spans="1:11" ht="15.75" x14ac:dyDescent="0.25">
      <c r="A1" s="96" t="str">
        <f>'ETCA-I-01'!A1:G1</f>
        <v xml:space="preserve">Comision Estatal del Agua </v>
      </c>
      <c r="B1" s="96"/>
      <c r="C1" s="96"/>
      <c r="D1" s="96"/>
      <c r="E1" s="96"/>
      <c r="F1" s="96"/>
      <c r="G1" s="96"/>
      <c r="H1" s="96"/>
      <c r="I1" s="96"/>
      <c r="J1" s="96"/>
      <c r="K1" s="96"/>
    </row>
    <row r="2" spans="1:11" ht="15.75" customHeight="1" x14ac:dyDescent="0.25">
      <c r="A2" s="63" t="s">
        <v>390</v>
      </c>
      <c r="B2" s="63"/>
      <c r="C2" s="63"/>
      <c r="D2" s="63"/>
      <c r="E2" s="63"/>
      <c r="F2" s="63"/>
      <c r="G2" s="63"/>
      <c r="H2" s="63"/>
      <c r="I2" s="63"/>
      <c r="J2" s="63"/>
      <c r="K2" s="63"/>
    </row>
    <row r="3" spans="1:11" ht="15.75" customHeight="1" x14ac:dyDescent="0.25">
      <c r="A3" s="367" t="str">
        <f>'ETCA-I-09'!A3:I3</f>
        <v>Del 01 de enero  al 30 de Septiembre de 2020</v>
      </c>
      <c r="B3" s="367"/>
      <c r="C3" s="367"/>
      <c r="D3" s="367"/>
      <c r="E3" s="367"/>
      <c r="F3" s="367"/>
      <c r="G3" s="367"/>
      <c r="H3" s="367"/>
      <c r="I3" s="367"/>
      <c r="J3" s="367"/>
      <c r="K3" s="367"/>
    </row>
    <row r="4" spans="1:11" ht="15.75" thickBot="1" x14ac:dyDescent="0.3">
      <c r="A4" s="366" t="s">
        <v>176</v>
      </c>
      <c r="B4" s="366"/>
      <c r="C4" s="366"/>
      <c r="D4" s="366"/>
      <c r="E4" s="366"/>
      <c r="F4" s="366"/>
      <c r="G4" s="366"/>
      <c r="H4" s="366"/>
      <c r="I4" s="366"/>
      <c r="J4" s="366"/>
      <c r="K4" s="366"/>
    </row>
    <row r="5" spans="1:11" ht="115.5" thickBot="1" x14ac:dyDescent="0.3">
      <c r="A5" s="373" t="s">
        <v>389</v>
      </c>
      <c r="B5" s="372" t="s">
        <v>388</v>
      </c>
      <c r="C5" s="372" t="s">
        <v>387</v>
      </c>
      <c r="D5" s="372" t="s">
        <v>386</v>
      </c>
      <c r="E5" s="372" t="s">
        <v>385</v>
      </c>
      <c r="F5" s="372" t="s">
        <v>384</v>
      </c>
      <c r="G5" s="372" t="s">
        <v>383</v>
      </c>
      <c r="H5" s="372" t="s">
        <v>382</v>
      </c>
      <c r="I5" s="371" t="s">
        <v>381</v>
      </c>
      <c r="J5" s="371" t="s">
        <v>380</v>
      </c>
      <c r="K5" s="371" t="s">
        <v>379</v>
      </c>
    </row>
    <row r="6" spans="1:11" x14ac:dyDescent="0.25">
      <c r="A6" s="77"/>
      <c r="B6" s="80"/>
      <c r="C6" s="80"/>
      <c r="D6" s="80"/>
      <c r="E6" s="80"/>
      <c r="F6" s="80"/>
      <c r="G6" s="80"/>
      <c r="H6" s="80"/>
      <c r="I6" s="80"/>
      <c r="J6" s="80"/>
      <c r="K6" s="80"/>
    </row>
    <row r="7" spans="1:11" ht="25.5" x14ac:dyDescent="0.25">
      <c r="A7" s="87" t="s">
        <v>378</v>
      </c>
      <c r="B7" s="70">
        <f>B8+B9+B10+B11</f>
        <v>0</v>
      </c>
      <c r="C7" s="70">
        <f>C8+C9+C10+C11</f>
        <v>0</v>
      </c>
      <c r="D7" s="70">
        <f>D8+D9+D10+D11</f>
        <v>0</v>
      </c>
      <c r="E7" s="70">
        <f>E8+E9+E10+E11</f>
        <v>0</v>
      </c>
      <c r="F7" s="70">
        <f>F8+F9+F10+F11</f>
        <v>0</v>
      </c>
      <c r="G7" s="70">
        <f>G8+G9+G10+G11</f>
        <v>0</v>
      </c>
      <c r="H7" s="70">
        <f>H8+H9+H10+H11</f>
        <v>0</v>
      </c>
      <c r="I7" s="70">
        <f>I8+I9+I10+I11</f>
        <v>0</v>
      </c>
      <c r="J7" s="70">
        <f>J8+J9+J10+J11</f>
        <v>0</v>
      </c>
      <c r="K7" s="70">
        <f>E7-J7</f>
        <v>0</v>
      </c>
    </row>
    <row r="8" spans="1:11" x14ac:dyDescent="0.25">
      <c r="A8" s="370" t="s">
        <v>377</v>
      </c>
      <c r="B8" s="369">
        <v>0</v>
      </c>
      <c r="C8" s="369">
        <v>0</v>
      </c>
      <c r="D8" s="369">
        <v>0</v>
      </c>
      <c r="E8" s="369">
        <v>0</v>
      </c>
      <c r="F8" s="369">
        <v>0</v>
      </c>
      <c r="G8" s="369">
        <v>0</v>
      </c>
      <c r="H8" s="369">
        <v>0</v>
      </c>
      <c r="I8" s="369">
        <v>0</v>
      </c>
      <c r="J8" s="369">
        <v>0</v>
      </c>
      <c r="K8" s="70">
        <f>E8-J8</f>
        <v>0</v>
      </c>
    </row>
    <row r="9" spans="1:11" x14ac:dyDescent="0.25">
      <c r="A9" s="370" t="s">
        <v>376</v>
      </c>
      <c r="B9" s="369">
        <v>0</v>
      </c>
      <c r="C9" s="369"/>
      <c r="D9" s="369"/>
      <c r="E9" s="369">
        <v>0</v>
      </c>
      <c r="F9" s="369"/>
      <c r="G9" s="369"/>
      <c r="H9" s="369"/>
      <c r="I9" s="369"/>
      <c r="J9" s="369">
        <v>0</v>
      </c>
      <c r="K9" s="70">
        <f>E9-J9</f>
        <v>0</v>
      </c>
    </row>
    <row r="10" spans="1:11" x14ac:dyDescent="0.25">
      <c r="A10" s="370" t="s">
        <v>375</v>
      </c>
      <c r="B10" s="369">
        <v>0</v>
      </c>
      <c r="C10" s="369">
        <v>0</v>
      </c>
      <c r="D10" s="369">
        <v>0</v>
      </c>
      <c r="E10" s="369">
        <v>0</v>
      </c>
      <c r="F10" s="369">
        <v>0</v>
      </c>
      <c r="G10" s="369">
        <v>0</v>
      </c>
      <c r="H10" s="369">
        <v>0</v>
      </c>
      <c r="I10" s="369">
        <v>0</v>
      </c>
      <c r="J10" s="369">
        <v>0</v>
      </c>
      <c r="K10" s="70">
        <f>E10-J10</f>
        <v>0</v>
      </c>
    </row>
    <row r="11" spans="1:11" x14ac:dyDescent="0.25">
      <c r="A11" s="370" t="s">
        <v>374</v>
      </c>
      <c r="B11" s="369">
        <v>0</v>
      </c>
      <c r="C11" s="369"/>
      <c r="D11" s="369"/>
      <c r="E11" s="369">
        <v>0</v>
      </c>
      <c r="F11" s="369"/>
      <c r="G11" s="369"/>
      <c r="H11" s="369"/>
      <c r="I11" s="369"/>
      <c r="J11" s="369">
        <v>0</v>
      </c>
      <c r="K11" s="70">
        <f>E11-J11</f>
        <v>0</v>
      </c>
    </row>
    <row r="12" spans="1:11" x14ac:dyDescent="0.25">
      <c r="A12" s="368"/>
      <c r="B12" s="70"/>
      <c r="C12" s="70"/>
      <c r="D12" s="70"/>
      <c r="E12" s="70"/>
      <c r="F12" s="70"/>
      <c r="G12" s="70"/>
      <c r="H12" s="70"/>
      <c r="I12" s="70"/>
      <c r="J12" s="70"/>
      <c r="K12" s="70"/>
    </row>
    <row r="13" spans="1:11" ht="25.5" x14ac:dyDescent="0.25">
      <c r="A13" s="87" t="s">
        <v>373</v>
      </c>
      <c r="B13" s="70">
        <f>B14+B15+B16+B17</f>
        <v>0</v>
      </c>
      <c r="C13" s="70">
        <f>C14+C15+C16+C17</f>
        <v>0</v>
      </c>
      <c r="D13" s="70">
        <f>D14+D15+D16+D17</f>
        <v>0</v>
      </c>
      <c r="E13" s="70">
        <f>E14+E15+E16+E17</f>
        <v>0</v>
      </c>
      <c r="F13" s="70">
        <f>F14+F15+F16+F17</f>
        <v>0</v>
      </c>
      <c r="G13" s="70">
        <f>G14+G15+G16+G17</f>
        <v>0</v>
      </c>
      <c r="H13" s="70">
        <f>H14+H15+H16+H17</f>
        <v>0</v>
      </c>
      <c r="I13" s="70">
        <f>I14+I15+I16+I17</f>
        <v>0</v>
      </c>
      <c r="J13" s="70">
        <f>J14+J15+J16+J17</f>
        <v>0</v>
      </c>
      <c r="K13" s="70">
        <f>E13-J13</f>
        <v>0</v>
      </c>
    </row>
    <row r="14" spans="1:11" x14ac:dyDescent="0.25">
      <c r="A14" s="370" t="s">
        <v>372</v>
      </c>
      <c r="B14" s="369">
        <v>0</v>
      </c>
      <c r="C14" s="369"/>
      <c r="D14" s="369"/>
      <c r="E14" s="369">
        <v>0</v>
      </c>
      <c r="F14" s="369"/>
      <c r="G14" s="369"/>
      <c r="H14" s="369"/>
      <c r="I14" s="369"/>
      <c r="J14" s="369"/>
      <c r="K14" s="70">
        <f>E14-J14</f>
        <v>0</v>
      </c>
    </row>
    <row r="15" spans="1:11" x14ac:dyDescent="0.25">
      <c r="A15" s="370" t="s">
        <v>371</v>
      </c>
      <c r="B15" s="369">
        <v>0</v>
      </c>
      <c r="C15" s="369"/>
      <c r="D15" s="369">
        <v>0</v>
      </c>
      <c r="E15" s="369">
        <v>0</v>
      </c>
      <c r="F15" s="369">
        <v>0</v>
      </c>
      <c r="G15" s="369">
        <v>0</v>
      </c>
      <c r="H15" s="369">
        <v>0</v>
      </c>
      <c r="I15" s="369">
        <v>0</v>
      </c>
      <c r="J15" s="369">
        <v>0</v>
      </c>
      <c r="K15" s="70">
        <f>E15-J15</f>
        <v>0</v>
      </c>
    </row>
    <row r="16" spans="1:11" x14ac:dyDescent="0.25">
      <c r="A16" s="370" t="s">
        <v>370</v>
      </c>
      <c r="B16" s="369">
        <v>0</v>
      </c>
      <c r="C16" s="369">
        <v>0</v>
      </c>
      <c r="D16" s="369"/>
      <c r="E16" s="369">
        <v>0</v>
      </c>
      <c r="F16" s="369"/>
      <c r="G16" s="369"/>
      <c r="H16" s="369"/>
      <c r="I16" s="369"/>
      <c r="J16" s="369"/>
      <c r="K16" s="70">
        <f>E16-J16</f>
        <v>0</v>
      </c>
    </row>
    <row r="17" spans="1:11" x14ac:dyDescent="0.25">
      <c r="A17" s="370" t="s">
        <v>369</v>
      </c>
      <c r="B17" s="369">
        <v>0</v>
      </c>
      <c r="C17" s="369"/>
      <c r="D17" s="369"/>
      <c r="E17" s="369">
        <v>0</v>
      </c>
      <c r="F17" s="369"/>
      <c r="G17" s="369"/>
      <c r="H17" s="369"/>
      <c r="I17" s="369"/>
      <c r="J17" s="369"/>
      <c r="K17" s="70">
        <f>E17-J17</f>
        <v>0</v>
      </c>
    </row>
    <row r="18" spans="1:11" x14ac:dyDescent="0.25">
      <c r="A18" s="368"/>
      <c r="B18" s="70">
        <v>0</v>
      </c>
      <c r="C18" s="70"/>
      <c r="D18" s="70"/>
      <c r="E18" s="70"/>
      <c r="F18" s="70"/>
      <c r="G18" s="70"/>
      <c r="H18" s="70"/>
      <c r="I18" s="70"/>
      <c r="J18" s="70"/>
      <c r="K18" s="70"/>
    </row>
    <row r="19" spans="1:11" ht="38.25" x14ac:dyDescent="0.25">
      <c r="A19" s="87" t="s">
        <v>368</v>
      </c>
      <c r="B19" s="70">
        <f>B7+B13</f>
        <v>0</v>
      </c>
      <c r="C19" s="70">
        <f>C7+C13</f>
        <v>0</v>
      </c>
      <c r="D19" s="70">
        <f>D7+D13</f>
        <v>0</v>
      </c>
      <c r="E19" s="70">
        <f>E7+E13</f>
        <v>0</v>
      </c>
      <c r="F19" s="70">
        <f>F7+F13</f>
        <v>0</v>
      </c>
      <c r="G19" s="70">
        <f>G7+G13</f>
        <v>0</v>
      </c>
      <c r="H19" s="70">
        <f>H7+H13</f>
        <v>0</v>
      </c>
      <c r="I19" s="70">
        <f>I7+I13</f>
        <v>0</v>
      </c>
      <c r="J19" s="70">
        <f>J7+J13</f>
        <v>0</v>
      </c>
      <c r="K19" s="70">
        <f>E19-J19</f>
        <v>0</v>
      </c>
    </row>
    <row r="20" spans="1:11" ht="15.75" thickBot="1" x14ac:dyDescent="0.3">
      <c r="A20" s="69"/>
      <c r="B20" s="66"/>
      <c r="C20" s="66"/>
      <c r="D20" s="66"/>
      <c r="E20" s="66"/>
      <c r="F20" s="66"/>
      <c r="G20" s="66"/>
      <c r="H20" s="66"/>
      <c r="I20" s="66"/>
      <c r="J20" s="66"/>
      <c r="K20" s="66"/>
    </row>
  </sheetData>
  <mergeCells count="4">
    <mergeCell ref="A1:K1"/>
    <mergeCell ref="A2:K2"/>
    <mergeCell ref="A3:K3"/>
    <mergeCell ref="A4:K4"/>
  </mergeCells>
  <printOptions horizontalCentered="1"/>
  <pageMargins left="0.23622047244094491" right="0.23622047244094491" top="0.74803149606299213" bottom="0.74803149606299213" header="0.31496062992125984" footer="0.31496062992125984"/>
  <pageSetup scale="85"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A89D45-BA14-4964-802C-88C065D50FF5}">
  <sheetPr>
    <tabColor theme="0" tint="-0.14999847407452621"/>
  </sheetPr>
  <dimension ref="A1:I28"/>
  <sheetViews>
    <sheetView view="pageBreakPreview" topLeftCell="A19" zoomScale="90" zoomScaleNormal="100" zoomScaleSheetLayoutView="90" workbookViewId="0">
      <selection activeCell="D30" sqref="D30"/>
    </sheetView>
  </sheetViews>
  <sheetFormatPr baseColWidth="10" defaultRowHeight="15" x14ac:dyDescent="0.25"/>
  <cols>
    <col min="8" max="8" width="11.42578125" customWidth="1"/>
    <col min="9" max="9" width="25.28515625" customWidth="1"/>
  </cols>
  <sheetData>
    <row r="1" spans="1:9" s="287" customFormat="1" ht="16.5" x14ac:dyDescent="0.3">
      <c r="A1" s="392" t="s">
        <v>400</v>
      </c>
      <c r="B1" s="392"/>
      <c r="C1" s="392"/>
      <c r="D1" s="392"/>
      <c r="E1" s="392"/>
      <c r="F1" s="392"/>
      <c r="G1" s="392"/>
      <c r="H1" s="392"/>
      <c r="I1" s="392"/>
    </row>
    <row r="2" spans="1:9" s="287" customFormat="1" ht="16.5" x14ac:dyDescent="0.3">
      <c r="A2" s="391" t="s">
        <v>399</v>
      </c>
      <c r="B2" s="391"/>
      <c r="C2" s="391"/>
      <c r="D2" s="391"/>
      <c r="E2" s="391"/>
      <c r="F2" s="391"/>
      <c r="G2" s="391"/>
      <c r="H2" s="391"/>
      <c r="I2" s="391"/>
    </row>
    <row r="3" spans="1:9" s="287" customFormat="1" ht="16.5" x14ac:dyDescent="0.3">
      <c r="A3" s="198" t="str">
        <f>'[3]ETCA-I-01'!A3:G3</f>
        <v>Comision Estatal del Agua</v>
      </c>
      <c r="B3" s="198"/>
      <c r="C3" s="198"/>
      <c r="D3" s="198"/>
      <c r="E3" s="198"/>
      <c r="F3" s="198"/>
      <c r="G3" s="198"/>
      <c r="H3" s="198"/>
      <c r="I3" s="198"/>
    </row>
    <row r="4" spans="1:9" s="287" customFormat="1" ht="16.5" x14ac:dyDescent="0.3">
      <c r="A4" s="198" t="s">
        <v>398</v>
      </c>
      <c r="B4" s="198"/>
      <c r="C4" s="198"/>
      <c r="D4" s="198"/>
      <c r="E4" s="198"/>
      <c r="F4" s="198"/>
      <c r="G4" s="198"/>
      <c r="H4" s="198"/>
      <c r="I4" s="198"/>
    </row>
    <row r="5" spans="1:9" s="287" customFormat="1" ht="18" customHeight="1" thickBot="1" x14ac:dyDescent="0.35">
      <c r="A5" s="388"/>
      <c r="B5" s="390" t="s">
        <v>397</v>
      </c>
      <c r="C5" s="390"/>
      <c r="D5" s="390"/>
      <c r="E5" s="390"/>
      <c r="F5" s="390"/>
      <c r="G5" s="390"/>
      <c r="H5" s="389"/>
      <c r="I5" s="388"/>
    </row>
    <row r="6" spans="1:9" s="287" customFormat="1" ht="16.5" x14ac:dyDescent="0.3">
      <c r="A6" s="387"/>
      <c r="B6" s="386"/>
      <c r="C6" s="386"/>
      <c r="D6" s="386"/>
      <c r="E6" s="386"/>
      <c r="F6" s="386"/>
      <c r="G6" s="386"/>
      <c r="H6" s="386"/>
      <c r="I6" s="385"/>
    </row>
    <row r="7" spans="1:9" s="287" customFormat="1" ht="15" customHeight="1" x14ac:dyDescent="0.3">
      <c r="A7" s="384"/>
      <c r="B7" s="374"/>
      <c r="C7" s="383"/>
      <c r="D7" s="383"/>
      <c r="E7" s="383"/>
      <c r="F7" s="383"/>
      <c r="G7" s="383"/>
      <c r="H7" s="383"/>
      <c r="I7" s="381"/>
    </row>
    <row r="8" spans="1:9" s="287" customFormat="1" ht="16.5" x14ac:dyDescent="0.3">
      <c r="A8" s="382" t="s">
        <v>396</v>
      </c>
      <c r="B8" s="374"/>
      <c r="C8" s="374"/>
      <c r="D8" s="374"/>
      <c r="E8" s="374"/>
      <c r="F8" s="374"/>
      <c r="G8" s="374"/>
      <c r="H8" s="374"/>
      <c r="I8" s="381"/>
    </row>
    <row r="9" spans="1:9" s="287" customFormat="1" ht="42.75" customHeight="1" x14ac:dyDescent="0.3">
      <c r="A9" s="380" t="s">
        <v>395</v>
      </c>
      <c r="B9" s="379"/>
      <c r="C9" s="379"/>
      <c r="D9" s="379"/>
      <c r="E9" s="379"/>
      <c r="F9" s="379"/>
      <c r="G9" s="379"/>
      <c r="H9" s="379"/>
      <c r="I9" s="378"/>
    </row>
    <row r="10" spans="1:9" s="287" customFormat="1" ht="16.5" x14ac:dyDescent="0.3">
      <c r="A10" s="382"/>
      <c r="B10" s="374"/>
      <c r="C10" s="374"/>
      <c r="D10" s="374"/>
      <c r="E10" s="374"/>
      <c r="F10" s="374"/>
      <c r="G10" s="374"/>
      <c r="H10" s="374"/>
      <c r="I10" s="381"/>
    </row>
    <row r="11" spans="1:9" s="287" customFormat="1" ht="55.5" customHeight="1" x14ac:dyDescent="0.3">
      <c r="A11" s="380" t="s">
        <v>394</v>
      </c>
      <c r="B11" s="379"/>
      <c r="C11" s="379"/>
      <c r="D11" s="379"/>
      <c r="E11" s="379"/>
      <c r="F11" s="379"/>
      <c r="G11" s="379"/>
      <c r="H11" s="379"/>
      <c r="I11" s="378"/>
    </row>
    <row r="12" spans="1:9" s="287" customFormat="1" ht="12" customHeight="1" x14ac:dyDescent="0.3">
      <c r="A12" s="382"/>
      <c r="B12" s="374"/>
      <c r="C12" s="374"/>
      <c r="D12" s="374"/>
      <c r="E12" s="374"/>
      <c r="F12" s="374"/>
      <c r="G12" s="374"/>
      <c r="H12" s="374"/>
      <c r="I12" s="381"/>
    </row>
    <row r="13" spans="1:9" s="287" customFormat="1" ht="81.75" customHeight="1" x14ac:dyDescent="0.3">
      <c r="A13" s="380" t="s">
        <v>393</v>
      </c>
      <c r="B13" s="379"/>
      <c r="C13" s="379"/>
      <c r="D13" s="379"/>
      <c r="E13" s="379"/>
      <c r="F13" s="379"/>
      <c r="G13" s="379"/>
      <c r="H13" s="379"/>
      <c r="I13" s="378"/>
    </row>
    <row r="14" spans="1:9" s="287" customFormat="1" ht="16.5" x14ac:dyDescent="0.3">
      <c r="A14" s="382"/>
      <c r="B14" s="374"/>
      <c r="C14" s="374"/>
      <c r="D14" s="374"/>
      <c r="E14" s="374"/>
      <c r="F14" s="374"/>
      <c r="G14" s="374"/>
      <c r="H14" s="374"/>
      <c r="I14" s="381"/>
    </row>
    <row r="15" spans="1:9" s="287" customFormat="1" ht="104.25" customHeight="1" x14ac:dyDescent="0.3">
      <c r="A15" s="380" t="s">
        <v>392</v>
      </c>
      <c r="B15" s="379"/>
      <c r="C15" s="379"/>
      <c r="D15" s="379"/>
      <c r="E15" s="379"/>
      <c r="F15" s="379"/>
      <c r="G15" s="379"/>
      <c r="H15" s="379"/>
      <c r="I15" s="378"/>
    </row>
    <row r="16" spans="1:9" s="287" customFormat="1" ht="16.5" x14ac:dyDescent="0.3">
      <c r="A16" s="382"/>
      <c r="B16" s="374"/>
      <c r="C16" s="374"/>
      <c r="D16" s="374"/>
      <c r="E16" s="374"/>
      <c r="F16" s="374"/>
      <c r="G16" s="374"/>
      <c r="H16" s="374"/>
      <c r="I16" s="381"/>
    </row>
    <row r="17" spans="1:9" s="287" customFormat="1" ht="29.25" customHeight="1" x14ac:dyDescent="0.3">
      <c r="A17" s="380" t="s">
        <v>391</v>
      </c>
      <c r="B17" s="379"/>
      <c r="C17" s="379"/>
      <c r="D17" s="379"/>
      <c r="E17" s="379"/>
      <c r="F17" s="379"/>
      <c r="G17" s="379"/>
      <c r="H17" s="379"/>
      <c r="I17" s="378"/>
    </row>
    <row r="18" spans="1:9" s="287" customFormat="1" ht="32.25" customHeight="1" thickBot="1" x14ac:dyDescent="0.35">
      <c r="A18" s="377"/>
      <c r="B18" s="376"/>
      <c r="C18" s="376"/>
      <c r="D18" s="376"/>
      <c r="E18" s="376"/>
      <c r="F18" s="376"/>
      <c r="G18" s="376"/>
      <c r="H18" s="376"/>
      <c r="I18" s="375"/>
    </row>
    <row r="19" spans="1:9" s="287" customFormat="1" ht="16.5" x14ac:dyDescent="0.3">
      <c r="A19" s="287" t="s">
        <v>180</v>
      </c>
    </row>
    <row r="20" spans="1:9" s="287" customFormat="1" ht="16.5" x14ac:dyDescent="0.3"/>
    <row r="21" spans="1:9" s="287" customFormat="1" ht="16.5" x14ac:dyDescent="0.3"/>
    <row r="22" spans="1:9" s="287" customFormat="1" ht="16.5" x14ac:dyDescent="0.3"/>
    <row r="23" spans="1:9" s="287" customFormat="1" ht="16.5" x14ac:dyDescent="0.3"/>
    <row r="24" spans="1:9" s="287" customFormat="1" ht="16.5" x14ac:dyDescent="0.3"/>
    <row r="25" spans="1:9" s="287" customFormat="1" ht="16.5" x14ac:dyDescent="0.3">
      <c r="A25" s="374"/>
      <c r="B25" s="374"/>
      <c r="C25" s="374"/>
      <c r="D25" s="374"/>
      <c r="E25" s="374"/>
      <c r="F25" s="374"/>
      <c r="G25" s="374"/>
      <c r="H25" s="374"/>
      <c r="I25" s="374"/>
    </row>
    <row r="26" spans="1:9" s="287" customFormat="1" ht="16.5" x14ac:dyDescent="0.3">
      <c r="A26" s="374"/>
      <c r="B26" s="374"/>
      <c r="C26" s="374"/>
      <c r="D26" s="374"/>
      <c r="E26" s="374"/>
      <c r="F26" s="374"/>
      <c r="G26" s="374"/>
      <c r="H26" s="374"/>
      <c r="I26" s="374"/>
    </row>
    <row r="27" spans="1:9" s="287" customFormat="1" ht="16.5" x14ac:dyDescent="0.3">
      <c r="A27" s="374"/>
      <c r="B27" s="374"/>
      <c r="C27" s="374"/>
      <c r="D27" s="374"/>
      <c r="E27" s="374"/>
      <c r="F27" s="374"/>
      <c r="G27" s="374"/>
      <c r="H27" s="374"/>
      <c r="I27" s="374"/>
    </row>
    <row r="28" spans="1:9" s="287" customFormat="1" ht="16.5" x14ac:dyDescent="0.3"/>
  </sheetData>
  <mergeCells count="10">
    <mergeCell ref="A9:I9"/>
    <mergeCell ref="A11:I11"/>
    <mergeCell ref="A13:I13"/>
    <mergeCell ref="A15:I15"/>
    <mergeCell ref="A17:I17"/>
    <mergeCell ref="A1:I1"/>
    <mergeCell ref="A2:I2"/>
    <mergeCell ref="A3:I3"/>
    <mergeCell ref="A4:I4"/>
    <mergeCell ref="B5:G5"/>
  </mergeCells>
  <pageMargins left="0.43307086614173229" right="0.31496062992125984" top="0.55118110236220474" bottom="0.74803149606299213" header="0.31496062992125984" footer="0.31496062992125984"/>
  <pageSetup scale="75"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122E4-68FF-4EB1-A1B2-FFE9873A7E53}">
  <sheetPr>
    <tabColor theme="0" tint="-0.14999847407452621"/>
  </sheetPr>
  <dimension ref="A1:J49"/>
  <sheetViews>
    <sheetView view="pageBreakPreview" topLeftCell="A31" zoomScaleNormal="100" zoomScaleSheetLayoutView="100" workbookViewId="0">
      <selection activeCell="D30" sqref="D30"/>
    </sheetView>
  </sheetViews>
  <sheetFormatPr baseColWidth="10" defaultColWidth="11.28515625" defaultRowHeight="16.5" x14ac:dyDescent="0.3"/>
  <cols>
    <col min="1" max="1" width="3.7109375" style="287" customWidth="1"/>
    <col min="2" max="8" width="11.28515625" style="287"/>
    <col min="9" max="9" width="12.28515625" style="287" customWidth="1"/>
    <col min="10" max="16384" width="11.28515625" style="287"/>
  </cols>
  <sheetData>
    <row r="1" spans="1:10" x14ac:dyDescent="0.3">
      <c r="A1" s="392" t="str">
        <f>'ETCA-I-01'!A1:G1</f>
        <v xml:space="preserve">Comision Estatal del Agua </v>
      </c>
      <c r="B1" s="392"/>
      <c r="C1" s="392"/>
      <c r="D1" s="392"/>
      <c r="E1" s="392"/>
      <c r="F1" s="392"/>
      <c r="G1" s="392"/>
      <c r="H1" s="392"/>
      <c r="I1" s="392"/>
      <c r="J1" s="392"/>
    </row>
    <row r="2" spans="1:10" x14ac:dyDescent="0.3">
      <c r="A2" s="391" t="s">
        <v>442</v>
      </c>
      <c r="B2" s="391"/>
      <c r="C2" s="391"/>
      <c r="D2" s="391"/>
      <c r="E2" s="391"/>
      <c r="F2" s="391"/>
      <c r="G2" s="391"/>
      <c r="H2" s="391"/>
      <c r="I2" s="391"/>
      <c r="J2" s="391"/>
    </row>
    <row r="3" spans="1:10" x14ac:dyDescent="0.3">
      <c r="A3" s="198" t="str">
        <f>'ETCA-I-01'!A3:G3</f>
        <v>Al 30 de Septiembre de 2020</v>
      </c>
      <c r="B3" s="198"/>
      <c r="C3" s="198"/>
      <c r="D3" s="198"/>
      <c r="E3" s="198"/>
      <c r="F3" s="198"/>
      <c r="G3" s="198"/>
      <c r="H3" s="198"/>
      <c r="I3" s="198"/>
      <c r="J3" s="198"/>
    </row>
    <row r="4" spans="1:10" ht="18" customHeight="1" thickBot="1" x14ac:dyDescent="0.35">
      <c r="A4" s="407" t="s">
        <v>441</v>
      </c>
      <c r="B4" s="407"/>
      <c r="C4" s="407"/>
      <c r="D4" s="407"/>
      <c r="E4" s="407"/>
      <c r="F4" s="407"/>
      <c r="G4" s="407"/>
      <c r="H4" s="407"/>
      <c r="I4" s="406"/>
    </row>
    <row r="5" spans="1:10" x14ac:dyDescent="0.3">
      <c r="A5" s="387"/>
      <c r="B5" s="386"/>
      <c r="C5" s="386"/>
      <c r="D5" s="386"/>
      <c r="E5" s="386"/>
      <c r="F5" s="386"/>
      <c r="G5" s="386"/>
      <c r="H5" s="386"/>
      <c r="I5" s="386"/>
      <c r="J5" s="385"/>
    </row>
    <row r="6" spans="1:10" x14ac:dyDescent="0.3">
      <c r="A6" s="384"/>
      <c r="B6" s="374"/>
      <c r="C6" s="374"/>
      <c r="D6" s="374"/>
      <c r="E6" s="374"/>
      <c r="F6" s="374"/>
      <c r="G6" s="374"/>
      <c r="H6" s="374"/>
      <c r="I6" s="374"/>
      <c r="J6" s="381"/>
    </row>
    <row r="7" spans="1:10" x14ac:dyDescent="0.3">
      <c r="A7" s="384"/>
      <c r="B7" s="374"/>
      <c r="C7" s="374"/>
      <c r="D7" s="374"/>
      <c r="E7" s="374"/>
      <c r="F7" s="374"/>
      <c r="G7" s="374"/>
      <c r="H7" s="374"/>
      <c r="I7" s="374"/>
      <c r="J7" s="381"/>
    </row>
    <row r="8" spans="1:10" ht="6" customHeight="1" x14ac:dyDescent="0.3">
      <c r="A8" s="384"/>
      <c r="B8" s="374"/>
      <c r="C8" s="374"/>
      <c r="D8" s="374"/>
      <c r="E8" s="374"/>
      <c r="F8" s="374"/>
      <c r="G8" s="374"/>
      <c r="H8" s="374"/>
      <c r="I8" s="374"/>
      <c r="J8" s="381"/>
    </row>
    <row r="9" spans="1:10" ht="9" customHeight="1" thickBot="1" x14ac:dyDescent="0.35">
      <c r="A9" s="384"/>
      <c r="B9" s="374"/>
      <c r="C9" s="374"/>
      <c r="D9" s="374"/>
      <c r="E9" s="374"/>
      <c r="F9" s="374"/>
      <c r="G9" s="374"/>
      <c r="H9" s="374"/>
      <c r="I9" s="374"/>
      <c r="J9" s="381"/>
    </row>
    <row r="10" spans="1:10" ht="16.5" customHeight="1" x14ac:dyDescent="0.3">
      <c r="A10" s="384"/>
      <c r="B10" s="374"/>
      <c r="C10" s="405" t="s">
        <v>440</v>
      </c>
      <c r="D10" s="404"/>
      <c r="E10" s="404"/>
      <c r="F10" s="404"/>
      <c r="G10" s="404"/>
      <c r="H10" s="403"/>
      <c r="I10" s="374"/>
      <c r="J10" s="381"/>
    </row>
    <row r="11" spans="1:10" x14ac:dyDescent="0.3">
      <c r="A11" s="384"/>
      <c r="B11" s="374"/>
      <c r="C11" s="402"/>
      <c r="D11" s="401"/>
      <c r="E11" s="401"/>
      <c r="F11" s="401"/>
      <c r="G11" s="401"/>
      <c r="H11" s="400"/>
      <c r="I11" s="374"/>
      <c r="J11" s="381"/>
    </row>
    <row r="12" spans="1:10" x14ac:dyDescent="0.3">
      <c r="A12" s="384"/>
      <c r="B12" s="374"/>
      <c r="C12" s="402"/>
      <c r="D12" s="401"/>
      <c r="E12" s="401"/>
      <c r="F12" s="401"/>
      <c r="G12" s="401"/>
      <c r="H12" s="400"/>
      <c r="I12" s="374"/>
      <c r="J12" s="381"/>
    </row>
    <row r="13" spans="1:10" x14ac:dyDescent="0.3">
      <c r="A13" s="384"/>
      <c r="B13" s="374"/>
      <c r="C13" s="402"/>
      <c r="D13" s="401"/>
      <c r="E13" s="401"/>
      <c r="F13" s="401"/>
      <c r="G13" s="401"/>
      <c r="H13" s="400"/>
      <c r="I13" s="374"/>
      <c r="J13" s="381"/>
    </row>
    <row r="14" spans="1:10" x14ac:dyDescent="0.3">
      <c r="A14" s="384"/>
      <c r="B14" s="374"/>
      <c r="C14" s="402"/>
      <c r="D14" s="401"/>
      <c r="E14" s="401"/>
      <c r="F14" s="401"/>
      <c r="G14" s="401"/>
      <c r="H14" s="400"/>
      <c r="I14" s="374"/>
      <c r="J14" s="381"/>
    </row>
    <row r="15" spans="1:10" x14ac:dyDescent="0.3">
      <c r="A15" s="384"/>
      <c r="B15" s="374"/>
      <c r="C15" s="402"/>
      <c r="D15" s="401"/>
      <c r="E15" s="401"/>
      <c r="F15" s="401"/>
      <c r="G15" s="401"/>
      <c r="H15" s="400"/>
      <c r="I15" s="374"/>
      <c r="J15" s="381"/>
    </row>
    <row r="16" spans="1:10" ht="17.25" thickBot="1" x14ac:dyDescent="0.35">
      <c r="A16" s="384"/>
      <c r="B16" s="374"/>
      <c r="C16" s="399"/>
      <c r="D16" s="398"/>
      <c r="E16" s="398"/>
      <c r="F16" s="398"/>
      <c r="G16" s="398"/>
      <c r="H16" s="397"/>
      <c r="I16" s="374"/>
      <c r="J16" s="381"/>
    </row>
    <row r="17" spans="1:10" x14ac:dyDescent="0.3">
      <c r="A17" s="384"/>
      <c r="B17" s="374"/>
      <c r="C17" s="374"/>
      <c r="D17" s="374"/>
      <c r="E17" s="374"/>
      <c r="F17" s="374"/>
      <c r="G17" s="374"/>
      <c r="H17" s="374"/>
      <c r="I17" s="374"/>
      <c r="J17" s="381"/>
    </row>
    <row r="18" spans="1:10" x14ac:dyDescent="0.3">
      <c r="A18" s="384"/>
      <c r="B18" s="374"/>
      <c r="C18" s="393" t="s">
        <v>439</v>
      </c>
      <c r="D18" s="374"/>
      <c r="E18" s="374"/>
      <c r="F18" s="374"/>
      <c r="G18" s="374"/>
      <c r="H18" s="374"/>
      <c r="I18" s="374"/>
      <c r="J18" s="381"/>
    </row>
    <row r="19" spans="1:10" ht="9.75" customHeight="1" thickBot="1" x14ac:dyDescent="0.35">
      <c r="A19" s="384"/>
      <c r="B19" s="374"/>
      <c r="C19" s="393"/>
      <c r="D19" s="374"/>
      <c r="E19" s="374"/>
      <c r="F19" s="374"/>
      <c r="G19" s="374"/>
      <c r="H19" s="374"/>
      <c r="I19" s="374"/>
      <c r="J19" s="381"/>
    </row>
    <row r="20" spans="1:10" x14ac:dyDescent="0.3">
      <c r="A20" s="384"/>
      <c r="B20" s="374"/>
      <c r="C20" s="396" t="s">
        <v>438</v>
      </c>
      <c r="D20" s="386"/>
      <c r="E20" s="386"/>
      <c r="F20" s="386"/>
      <c r="G20" s="386"/>
      <c r="H20" s="385"/>
      <c r="I20" s="374"/>
      <c r="J20" s="381"/>
    </row>
    <row r="21" spans="1:10" x14ac:dyDescent="0.3">
      <c r="A21" s="384"/>
      <c r="B21" s="374"/>
      <c r="C21" s="382" t="s">
        <v>437</v>
      </c>
      <c r="D21" s="374"/>
      <c r="E21" s="374"/>
      <c r="F21" s="374"/>
      <c r="G21" s="374"/>
      <c r="H21" s="381"/>
      <c r="I21" s="374"/>
      <c r="J21" s="381"/>
    </row>
    <row r="22" spans="1:10" x14ac:dyDescent="0.3">
      <c r="A22" s="384"/>
      <c r="B22" s="374"/>
      <c r="C22" s="382" t="s">
        <v>436</v>
      </c>
      <c r="D22" s="374"/>
      <c r="E22" s="374"/>
      <c r="F22" s="374"/>
      <c r="G22" s="374"/>
      <c r="H22" s="381"/>
      <c r="I22" s="374"/>
      <c r="J22" s="381"/>
    </row>
    <row r="23" spans="1:10" ht="17.25" thickBot="1" x14ac:dyDescent="0.35">
      <c r="A23" s="384"/>
      <c r="B23" s="374"/>
      <c r="C23" s="395" t="s">
        <v>435</v>
      </c>
      <c r="D23" s="376"/>
      <c r="E23" s="376"/>
      <c r="F23" s="376"/>
      <c r="G23" s="376"/>
      <c r="H23" s="375"/>
      <c r="I23" s="374"/>
      <c r="J23" s="381"/>
    </row>
    <row r="24" spans="1:10" x14ac:dyDescent="0.3">
      <c r="A24" s="384"/>
      <c r="B24" s="374"/>
      <c r="C24" s="374"/>
      <c r="D24" s="374"/>
      <c r="E24" s="374"/>
      <c r="F24" s="374"/>
      <c r="G24" s="374"/>
      <c r="H24" s="374"/>
      <c r="I24" s="374"/>
      <c r="J24" s="381"/>
    </row>
    <row r="25" spans="1:10" x14ac:dyDescent="0.3">
      <c r="A25" s="394" t="s">
        <v>434</v>
      </c>
      <c r="B25" s="374" t="s">
        <v>433</v>
      </c>
      <c r="C25" s="374"/>
      <c r="D25" s="374"/>
      <c r="E25" s="374"/>
      <c r="F25" s="374"/>
      <c r="G25" s="374"/>
      <c r="H25" s="374"/>
      <c r="I25" s="374"/>
      <c r="J25" s="381"/>
    </row>
    <row r="26" spans="1:10" x14ac:dyDescent="0.3">
      <c r="A26" s="394" t="s">
        <v>432</v>
      </c>
      <c r="B26" s="374" t="s">
        <v>431</v>
      </c>
      <c r="C26" s="374"/>
      <c r="D26" s="374"/>
      <c r="E26" s="374"/>
      <c r="F26" s="374"/>
      <c r="G26" s="374"/>
      <c r="H26" s="374"/>
      <c r="I26" s="374"/>
      <c r="J26" s="381"/>
    </row>
    <row r="27" spans="1:10" x14ac:dyDescent="0.3">
      <c r="A27" s="394" t="s">
        <v>430</v>
      </c>
      <c r="B27" s="374" t="s">
        <v>429</v>
      </c>
      <c r="C27" s="374"/>
      <c r="D27" s="374"/>
      <c r="E27" s="374"/>
      <c r="F27" s="374"/>
      <c r="G27" s="374"/>
      <c r="H27" s="374"/>
      <c r="I27" s="374"/>
      <c r="J27" s="381"/>
    </row>
    <row r="28" spans="1:10" x14ac:dyDescent="0.3">
      <c r="A28" s="394" t="s">
        <v>428</v>
      </c>
      <c r="B28" s="374" t="s">
        <v>427</v>
      </c>
      <c r="C28" s="374"/>
      <c r="D28" s="374"/>
      <c r="E28" s="374"/>
      <c r="F28" s="374"/>
      <c r="G28" s="374"/>
      <c r="H28" s="374"/>
      <c r="I28" s="374"/>
      <c r="J28" s="381"/>
    </row>
    <row r="29" spans="1:10" x14ac:dyDescent="0.3">
      <c r="A29" s="394" t="s">
        <v>426</v>
      </c>
      <c r="B29" s="374" t="s">
        <v>425</v>
      </c>
      <c r="C29" s="374"/>
      <c r="D29" s="374"/>
      <c r="E29" s="374"/>
      <c r="F29" s="374"/>
      <c r="G29" s="374"/>
      <c r="H29" s="374"/>
      <c r="I29" s="374"/>
      <c r="J29" s="381"/>
    </row>
    <row r="30" spans="1:10" x14ac:dyDescent="0.3">
      <c r="A30" s="394" t="s">
        <v>424</v>
      </c>
      <c r="B30" s="374" t="s">
        <v>423</v>
      </c>
      <c r="C30" s="374"/>
      <c r="D30" s="374"/>
      <c r="E30" s="374"/>
      <c r="F30" s="374"/>
      <c r="G30" s="374"/>
      <c r="H30" s="374"/>
      <c r="I30" s="374"/>
      <c r="J30" s="381"/>
    </row>
    <row r="31" spans="1:10" x14ac:dyDescent="0.3">
      <c r="A31" s="394" t="s">
        <v>422</v>
      </c>
      <c r="B31" s="374" t="s">
        <v>421</v>
      </c>
      <c r="C31" s="374"/>
      <c r="D31" s="374"/>
      <c r="E31" s="374"/>
      <c r="F31" s="374"/>
      <c r="G31" s="374"/>
      <c r="H31" s="374"/>
      <c r="I31" s="374"/>
      <c r="J31" s="381"/>
    </row>
    <row r="32" spans="1:10" x14ac:dyDescent="0.3">
      <c r="A32" s="394" t="s">
        <v>420</v>
      </c>
      <c r="B32" s="374" t="s">
        <v>419</v>
      </c>
      <c r="C32" s="374"/>
      <c r="D32" s="374"/>
      <c r="E32" s="374"/>
      <c r="F32" s="374"/>
      <c r="G32" s="374"/>
      <c r="H32" s="374"/>
      <c r="I32" s="374"/>
      <c r="J32" s="381"/>
    </row>
    <row r="33" spans="1:10" x14ac:dyDescent="0.3">
      <c r="A33" s="394" t="s">
        <v>418</v>
      </c>
      <c r="B33" s="374" t="s">
        <v>417</v>
      </c>
      <c r="C33" s="374"/>
      <c r="D33" s="374"/>
      <c r="E33" s="374"/>
      <c r="F33" s="374"/>
      <c r="G33" s="374"/>
      <c r="H33" s="374"/>
      <c r="I33" s="374"/>
      <c r="J33" s="381"/>
    </row>
    <row r="34" spans="1:10" x14ac:dyDescent="0.3">
      <c r="A34" s="394" t="s">
        <v>416</v>
      </c>
      <c r="B34" s="374" t="s">
        <v>415</v>
      </c>
      <c r="C34" s="374"/>
      <c r="D34" s="374"/>
      <c r="E34" s="374"/>
      <c r="F34" s="374"/>
      <c r="G34" s="374"/>
      <c r="H34" s="374"/>
      <c r="I34" s="374"/>
      <c r="J34" s="381"/>
    </row>
    <row r="35" spans="1:10" x14ac:dyDescent="0.3">
      <c r="A35" s="394" t="s">
        <v>414</v>
      </c>
      <c r="B35" s="374" t="s">
        <v>413</v>
      </c>
      <c r="C35" s="374"/>
      <c r="D35" s="374"/>
      <c r="E35" s="374"/>
      <c r="F35" s="374"/>
      <c r="G35" s="374"/>
      <c r="H35" s="374"/>
      <c r="I35" s="374"/>
      <c r="J35" s="381"/>
    </row>
    <row r="36" spans="1:10" x14ac:dyDescent="0.3">
      <c r="A36" s="394" t="s">
        <v>412</v>
      </c>
      <c r="B36" s="374" t="s">
        <v>411</v>
      </c>
      <c r="C36" s="374"/>
      <c r="D36" s="374"/>
      <c r="E36" s="374"/>
      <c r="F36" s="374"/>
      <c r="G36" s="374"/>
      <c r="H36" s="374"/>
      <c r="I36" s="374"/>
      <c r="J36" s="381"/>
    </row>
    <row r="37" spans="1:10" x14ac:dyDescent="0.3">
      <c r="A37" s="394" t="s">
        <v>410</v>
      </c>
      <c r="B37" s="374" t="s">
        <v>409</v>
      </c>
      <c r="C37" s="374"/>
      <c r="D37" s="374"/>
      <c r="E37" s="374"/>
      <c r="F37" s="374"/>
      <c r="G37" s="374"/>
      <c r="H37" s="374"/>
      <c r="I37" s="374"/>
      <c r="J37" s="381"/>
    </row>
    <row r="38" spans="1:10" x14ac:dyDescent="0.3">
      <c r="A38" s="394" t="s">
        <v>408</v>
      </c>
      <c r="B38" s="374" t="s">
        <v>407</v>
      </c>
      <c r="C38" s="374"/>
      <c r="D38" s="374"/>
      <c r="E38" s="374"/>
      <c r="F38" s="374"/>
      <c r="G38" s="374"/>
      <c r="H38" s="374"/>
      <c r="I38" s="374"/>
      <c r="J38" s="381"/>
    </row>
    <row r="39" spans="1:10" x14ac:dyDescent="0.3">
      <c r="A39" s="394" t="s">
        <v>406</v>
      </c>
      <c r="B39" s="374" t="s">
        <v>405</v>
      </c>
      <c r="C39" s="374"/>
      <c r="D39" s="374"/>
      <c r="E39" s="374"/>
      <c r="F39" s="374"/>
      <c r="G39" s="374"/>
      <c r="H39" s="374"/>
      <c r="I39" s="374"/>
      <c r="J39" s="381"/>
    </row>
    <row r="40" spans="1:10" x14ac:dyDescent="0.3">
      <c r="A40" s="394" t="s">
        <v>404</v>
      </c>
      <c r="B40" s="374" t="s">
        <v>403</v>
      </c>
      <c r="C40" s="374"/>
      <c r="D40" s="374"/>
      <c r="E40" s="374"/>
      <c r="F40" s="374"/>
      <c r="G40" s="374"/>
      <c r="H40" s="374"/>
      <c r="I40" s="374"/>
      <c r="J40" s="381"/>
    </row>
    <row r="41" spans="1:10" x14ac:dyDescent="0.3">
      <c r="A41" s="394" t="s">
        <v>402</v>
      </c>
      <c r="B41" s="374" t="s">
        <v>401</v>
      </c>
      <c r="C41" s="374"/>
      <c r="D41" s="374"/>
      <c r="E41" s="374"/>
      <c r="F41" s="374"/>
      <c r="G41" s="374"/>
      <c r="H41" s="374"/>
      <c r="I41" s="374"/>
      <c r="J41" s="381"/>
    </row>
    <row r="42" spans="1:10" x14ac:dyDescent="0.3">
      <c r="A42" s="384"/>
      <c r="B42" s="374"/>
      <c r="C42" s="374"/>
      <c r="D42" s="374"/>
      <c r="E42" s="374"/>
      <c r="F42" s="374"/>
      <c r="G42" s="374"/>
      <c r="H42" s="374"/>
      <c r="I42" s="374"/>
      <c r="J42" s="381"/>
    </row>
    <row r="43" spans="1:10" x14ac:dyDescent="0.3">
      <c r="A43" s="384"/>
      <c r="B43" s="374"/>
      <c r="C43" s="374"/>
      <c r="D43" s="374"/>
      <c r="E43" s="374"/>
      <c r="F43" s="374"/>
      <c r="G43" s="374"/>
      <c r="H43" s="374"/>
      <c r="I43" s="374"/>
      <c r="J43" s="381"/>
    </row>
    <row r="44" spans="1:10" x14ac:dyDescent="0.3">
      <c r="A44" s="384"/>
      <c r="B44" s="374"/>
      <c r="C44" s="374"/>
      <c r="D44" s="374"/>
      <c r="E44" s="374"/>
      <c r="F44" s="374"/>
      <c r="G44" s="374"/>
      <c r="H44" s="374"/>
      <c r="I44" s="374"/>
      <c r="J44" s="381"/>
    </row>
    <row r="45" spans="1:10" x14ac:dyDescent="0.3">
      <c r="A45" s="384"/>
      <c r="B45" s="374"/>
      <c r="C45" s="374"/>
      <c r="D45" s="374"/>
      <c r="E45" s="374"/>
      <c r="F45" s="374"/>
      <c r="G45" s="374"/>
      <c r="H45" s="374"/>
      <c r="I45" s="374"/>
      <c r="J45" s="381"/>
    </row>
    <row r="46" spans="1:10" x14ac:dyDescent="0.3">
      <c r="A46" s="384"/>
      <c r="B46" s="374"/>
      <c r="C46" s="374"/>
      <c r="D46" s="374"/>
      <c r="E46" s="374"/>
      <c r="F46" s="374"/>
      <c r="G46" s="374"/>
      <c r="H46" s="374"/>
      <c r="I46" s="374"/>
      <c r="J46" s="381"/>
    </row>
    <row r="47" spans="1:10" x14ac:dyDescent="0.3">
      <c r="A47" s="384"/>
      <c r="B47" s="374"/>
      <c r="C47" s="374"/>
      <c r="D47" s="374"/>
      <c r="E47" s="374"/>
      <c r="F47" s="374"/>
      <c r="G47" s="374"/>
      <c r="H47" s="374"/>
      <c r="I47" s="374"/>
      <c r="J47" s="381"/>
    </row>
    <row r="48" spans="1:10" x14ac:dyDescent="0.3">
      <c r="A48" s="384"/>
      <c r="B48" s="374"/>
      <c r="C48" s="374"/>
      <c r="D48" s="374"/>
      <c r="E48" s="374"/>
      <c r="F48" s="374"/>
      <c r="G48" s="374"/>
      <c r="H48" s="374"/>
      <c r="I48" s="393"/>
      <c r="J48" s="381"/>
    </row>
    <row r="49" spans="1:10" ht="17.25" thickBot="1" x14ac:dyDescent="0.35">
      <c r="A49" s="377"/>
      <c r="B49" s="376"/>
      <c r="C49" s="376"/>
      <c r="D49" s="376"/>
      <c r="E49" s="376"/>
      <c r="F49" s="376"/>
      <c r="G49" s="376"/>
      <c r="H49" s="376"/>
      <c r="I49" s="376"/>
      <c r="J49" s="375"/>
    </row>
  </sheetData>
  <mergeCells count="5">
    <mergeCell ref="C10:H16"/>
    <mergeCell ref="A1:J1"/>
    <mergeCell ref="A2:J2"/>
    <mergeCell ref="A3:J3"/>
    <mergeCell ref="A4:H4"/>
  </mergeCells>
  <pageMargins left="0.43307086614173229" right="0.35433070866141736" top="0.47244094488188981" bottom="0.62992125984251968" header="0.31496062992125984" footer="0.31496062992125984"/>
  <pageSetup scale="9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40789-52DD-46FD-A932-51F6D329A190}">
  <sheetPr>
    <tabColor theme="0" tint="-0.14999847407452621"/>
  </sheetPr>
  <dimension ref="A1:H73"/>
  <sheetViews>
    <sheetView view="pageBreakPreview" topLeftCell="A65" zoomScale="90" zoomScaleNormal="100" zoomScaleSheetLayoutView="90" workbookViewId="0">
      <selection activeCell="D30" sqref="D30"/>
    </sheetView>
  </sheetViews>
  <sheetFormatPr baseColWidth="10" defaultColWidth="11.42578125" defaultRowHeight="15" x14ac:dyDescent="0.25"/>
  <cols>
    <col min="1" max="1" width="40.28515625" customWidth="1"/>
    <col min="2" max="2" width="16.140625" customWidth="1"/>
    <col min="3" max="3" width="16.5703125" customWidth="1"/>
    <col min="4" max="4" width="1.28515625" customWidth="1"/>
    <col min="5" max="5" width="40.28515625" customWidth="1"/>
    <col min="6" max="6" width="16.7109375" customWidth="1"/>
    <col min="7" max="7" width="16.140625" bestFit="1" customWidth="1"/>
  </cols>
  <sheetData>
    <row r="1" spans="1:7" ht="15.75" x14ac:dyDescent="0.25">
      <c r="A1" s="96" t="str">
        <f>'ETCA-I-01'!A1:G1</f>
        <v xml:space="preserve">Comision Estatal del Agua </v>
      </c>
      <c r="B1" s="96"/>
      <c r="C1" s="96"/>
      <c r="D1" s="96"/>
      <c r="E1" s="96"/>
      <c r="F1" s="96"/>
      <c r="G1" s="96"/>
    </row>
    <row r="2" spans="1:7" ht="14.25" customHeight="1" x14ac:dyDescent="0.25">
      <c r="A2" s="63" t="s">
        <v>178</v>
      </c>
      <c r="B2" s="63"/>
      <c r="C2" s="63"/>
      <c r="D2" s="63"/>
      <c r="E2" s="63"/>
      <c r="F2" s="63"/>
      <c r="G2" s="63"/>
    </row>
    <row r="3" spans="1:7" ht="12.75" customHeight="1" x14ac:dyDescent="0.25">
      <c r="A3" s="95" t="s">
        <v>177</v>
      </c>
      <c r="B3" s="95"/>
      <c r="C3" s="95"/>
      <c r="D3" s="95"/>
      <c r="E3" s="95"/>
      <c r="F3" s="95"/>
      <c r="G3" s="95"/>
    </row>
    <row r="4" spans="1:7" ht="12" customHeight="1" thickBot="1" x14ac:dyDescent="0.3">
      <c r="A4" s="94" t="s">
        <v>176</v>
      </c>
      <c r="B4" s="94"/>
      <c r="C4" s="94"/>
      <c r="D4" s="94"/>
      <c r="E4" s="94"/>
      <c r="F4" s="94"/>
      <c r="G4" s="94"/>
    </row>
    <row r="5" spans="1:7" ht="26.25" thickBot="1" x14ac:dyDescent="0.3">
      <c r="A5" s="93" t="s">
        <v>175</v>
      </c>
      <c r="B5" s="90">
        <v>2020</v>
      </c>
      <c r="C5" s="90" t="s">
        <v>174</v>
      </c>
      <c r="D5" s="92"/>
      <c r="E5" s="91" t="s">
        <v>175</v>
      </c>
      <c r="F5" s="90">
        <v>2020</v>
      </c>
      <c r="G5" s="90" t="s">
        <v>174</v>
      </c>
    </row>
    <row r="6" spans="1:7" ht="15.75" customHeight="1" x14ac:dyDescent="0.25">
      <c r="A6" s="77" t="s">
        <v>59</v>
      </c>
      <c r="B6" s="71"/>
      <c r="C6" s="71"/>
      <c r="D6" s="72"/>
      <c r="E6" s="71" t="s">
        <v>58</v>
      </c>
      <c r="F6" s="71"/>
      <c r="G6" s="71"/>
    </row>
    <row r="7" spans="1:7" ht="10.5" customHeight="1" x14ac:dyDescent="0.25">
      <c r="A7" s="77" t="s">
        <v>57</v>
      </c>
      <c r="B7" s="76"/>
      <c r="C7" s="76"/>
      <c r="D7" s="72"/>
      <c r="E7" s="71" t="s">
        <v>56</v>
      </c>
      <c r="F7" s="76"/>
      <c r="G7" s="76"/>
    </row>
    <row r="8" spans="1:7" s="89" customFormat="1" ht="25.5" x14ac:dyDescent="0.25">
      <c r="A8" s="77" t="s">
        <v>173</v>
      </c>
      <c r="B8" s="70">
        <f>SUM(B9:B15)</f>
        <v>87831414.020000011</v>
      </c>
      <c r="C8" s="70">
        <f>SUM(C9:C15)</f>
        <v>120812791.59</v>
      </c>
      <c r="D8" s="79"/>
      <c r="E8" s="71" t="s">
        <v>172</v>
      </c>
      <c r="F8" s="70">
        <f>SUM(F9:F17)</f>
        <v>281093915.52999997</v>
      </c>
      <c r="G8" s="70">
        <f>SUM(G9:G17)</f>
        <v>336900385.78999996</v>
      </c>
    </row>
    <row r="9" spans="1:7" x14ac:dyDescent="0.25">
      <c r="A9" s="88" t="s">
        <v>171</v>
      </c>
      <c r="B9" s="75">
        <v>223700</v>
      </c>
      <c r="C9" s="75">
        <v>172700</v>
      </c>
      <c r="D9" s="72"/>
      <c r="E9" s="76" t="s">
        <v>170</v>
      </c>
      <c r="F9" s="75">
        <v>2734740.24</v>
      </c>
      <c r="G9" s="75">
        <v>965697.51</v>
      </c>
    </row>
    <row r="10" spans="1:7" x14ac:dyDescent="0.25">
      <c r="A10" s="88" t="s">
        <v>169</v>
      </c>
      <c r="B10" s="75">
        <v>67247249.090000004</v>
      </c>
      <c r="C10" s="75">
        <v>92790522.239999995</v>
      </c>
      <c r="D10" s="72"/>
      <c r="E10" s="76" t="s">
        <v>168</v>
      </c>
      <c r="F10" s="75">
        <v>27270575.859999999</v>
      </c>
      <c r="G10" s="75">
        <v>35474681.68</v>
      </c>
    </row>
    <row r="11" spans="1:7" ht="20.25" customHeight="1" x14ac:dyDescent="0.25">
      <c r="A11" s="88" t="s">
        <v>167</v>
      </c>
      <c r="B11" s="75">
        <v>0</v>
      </c>
      <c r="C11" s="75">
        <v>0</v>
      </c>
      <c r="D11" s="72"/>
      <c r="E11" s="76" t="s">
        <v>166</v>
      </c>
      <c r="F11" s="75">
        <v>5376648.8399999999</v>
      </c>
      <c r="G11" s="75">
        <v>21896468.289999999</v>
      </c>
    </row>
    <row r="12" spans="1:7" ht="19.5" customHeight="1" x14ac:dyDescent="0.25">
      <c r="A12" s="88" t="s">
        <v>165</v>
      </c>
      <c r="B12" s="75">
        <v>20360464.93</v>
      </c>
      <c r="C12" s="75">
        <v>27849569.350000001</v>
      </c>
      <c r="D12" s="72"/>
      <c r="E12" s="76" t="s">
        <v>164</v>
      </c>
      <c r="F12" s="75">
        <v>0</v>
      </c>
      <c r="G12" s="75">
        <v>0</v>
      </c>
    </row>
    <row r="13" spans="1:7" x14ac:dyDescent="0.25">
      <c r="A13" s="88" t="s">
        <v>163</v>
      </c>
      <c r="B13" s="75">
        <v>0</v>
      </c>
      <c r="C13" s="75">
        <v>0</v>
      </c>
      <c r="D13" s="72"/>
      <c r="E13" s="76" t="s">
        <v>162</v>
      </c>
      <c r="F13" s="75">
        <v>45788486.649999999</v>
      </c>
      <c r="G13" s="75">
        <v>46500497.439999998</v>
      </c>
    </row>
    <row r="14" spans="1:7" ht="25.5" x14ac:dyDescent="0.25">
      <c r="A14" s="88" t="s">
        <v>161</v>
      </c>
      <c r="B14" s="75">
        <v>0</v>
      </c>
      <c r="C14" s="75">
        <v>0</v>
      </c>
      <c r="D14" s="72"/>
      <c r="E14" s="76" t="s">
        <v>160</v>
      </c>
      <c r="F14" s="75">
        <v>0</v>
      </c>
      <c r="G14" s="75">
        <v>0</v>
      </c>
    </row>
    <row r="15" spans="1:7" ht="21" customHeight="1" x14ac:dyDescent="0.25">
      <c r="A15" s="88" t="s">
        <v>159</v>
      </c>
      <c r="B15" s="75">
        <v>0</v>
      </c>
      <c r="C15" s="75">
        <v>0</v>
      </c>
      <c r="D15" s="72"/>
      <c r="E15" s="76" t="s">
        <v>158</v>
      </c>
      <c r="F15" s="75">
        <v>42987875.5</v>
      </c>
      <c r="G15" s="75">
        <v>55389690.359999999</v>
      </c>
    </row>
    <row r="16" spans="1:7" ht="25.5" x14ac:dyDescent="0.25">
      <c r="A16" s="87" t="s">
        <v>157</v>
      </c>
      <c r="B16" s="70">
        <f>SUM(B17:B23)</f>
        <v>656008663.21000004</v>
      </c>
      <c r="C16" s="70">
        <f>SUM(C17:C23)</f>
        <v>631810278.00999999</v>
      </c>
      <c r="D16" s="72"/>
      <c r="E16" s="76" t="s">
        <v>156</v>
      </c>
      <c r="F16" s="75">
        <v>0</v>
      </c>
      <c r="G16" s="75">
        <v>0</v>
      </c>
    </row>
    <row r="17" spans="1:7" x14ac:dyDescent="0.25">
      <c r="A17" s="74" t="s">
        <v>155</v>
      </c>
      <c r="B17" s="75">
        <v>0</v>
      </c>
      <c r="C17" s="75">
        <v>0</v>
      </c>
      <c r="D17" s="72"/>
      <c r="E17" s="76" t="s">
        <v>154</v>
      </c>
      <c r="F17" s="75">
        <v>156935588.44</v>
      </c>
      <c r="G17" s="75">
        <v>176673350.50999999</v>
      </c>
    </row>
    <row r="18" spans="1:7" ht="19.5" customHeight="1" x14ac:dyDescent="0.25">
      <c r="A18" s="74" t="s">
        <v>153</v>
      </c>
      <c r="B18" s="75">
        <v>435976441.10000002</v>
      </c>
      <c r="C18" s="75">
        <v>393704516.42000002</v>
      </c>
      <c r="D18" s="72"/>
      <c r="E18" s="71" t="s">
        <v>152</v>
      </c>
      <c r="F18" s="70">
        <f>SUM(F19:F21)</f>
        <v>11972710.390000001</v>
      </c>
      <c r="G18" s="70">
        <f>SUM(G19:G21)</f>
        <v>12679262.93</v>
      </c>
    </row>
    <row r="19" spans="1:7" ht="15.75" customHeight="1" x14ac:dyDescent="0.25">
      <c r="A19" s="74" t="s">
        <v>151</v>
      </c>
      <c r="B19" s="75">
        <v>212131674.40000004</v>
      </c>
      <c r="C19" s="75">
        <v>210603880.03</v>
      </c>
      <c r="D19" s="72"/>
      <c r="E19" s="76" t="s">
        <v>150</v>
      </c>
      <c r="F19" s="75">
        <v>0</v>
      </c>
      <c r="G19" s="75">
        <v>0</v>
      </c>
    </row>
    <row r="20" spans="1:7" ht="25.5" x14ac:dyDescent="0.25">
      <c r="A20" s="74" t="s">
        <v>149</v>
      </c>
      <c r="B20" s="75">
        <v>0</v>
      </c>
      <c r="C20" s="75">
        <v>0</v>
      </c>
      <c r="D20" s="72"/>
      <c r="E20" s="76" t="s">
        <v>148</v>
      </c>
      <c r="F20" s="75">
        <v>0</v>
      </c>
      <c r="G20" s="75">
        <v>0</v>
      </c>
    </row>
    <row r="21" spans="1:7" ht="14.25" customHeight="1" x14ac:dyDescent="0.25">
      <c r="A21" s="74" t="s">
        <v>147</v>
      </c>
      <c r="B21" s="75">
        <v>0</v>
      </c>
      <c r="C21" s="75">
        <v>0</v>
      </c>
      <c r="D21" s="72"/>
      <c r="E21" s="76" t="s">
        <v>146</v>
      </c>
      <c r="F21" s="75">
        <v>11972710.390000001</v>
      </c>
      <c r="G21" s="75">
        <v>12679262.93</v>
      </c>
    </row>
    <row r="22" spans="1:7" ht="25.5" x14ac:dyDescent="0.25">
      <c r="A22" s="74" t="s">
        <v>145</v>
      </c>
      <c r="B22" s="75">
        <v>0</v>
      </c>
      <c r="C22" s="75">
        <v>0</v>
      </c>
      <c r="D22" s="72"/>
      <c r="E22" s="71" t="s">
        <v>144</v>
      </c>
      <c r="F22" s="70">
        <f>SUM(F23:F24)</f>
        <v>4895543.0999999996</v>
      </c>
      <c r="G22" s="70">
        <f>SUM(G23:G24)</f>
        <v>8910623.9000000004</v>
      </c>
    </row>
    <row r="23" spans="1:7" ht="25.5" x14ac:dyDescent="0.25">
      <c r="A23" s="74" t="s">
        <v>143</v>
      </c>
      <c r="B23" s="75">
        <v>7900547.7100000009</v>
      </c>
      <c r="C23" s="75">
        <v>27501881.559999999</v>
      </c>
      <c r="D23" s="72"/>
      <c r="E23" s="76" t="s">
        <v>142</v>
      </c>
      <c r="F23" s="75">
        <v>4895543.0999999996</v>
      </c>
      <c r="G23" s="75">
        <v>8910623.9000000004</v>
      </c>
    </row>
    <row r="24" spans="1:7" ht="25.5" x14ac:dyDescent="0.25">
      <c r="A24" s="77" t="s">
        <v>141</v>
      </c>
      <c r="B24" s="70">
        <f>SUM(B25:B29)</f>
        <v>19312753.499999996</v>
      </c>
      <c r="C24" s="70">
        <f>SUM(C25:C29)</f>
        <v>4809542.4499999993</v>
      </c>
      <c r="D24" s="72"/>
      <c r="E24" s="76" t="s">
        <v>140</v>
      </c>
      <c r="F24" s="75">
        <v>0</v>
      </c>
      <c r="G24" s="75">
        <v>0</v>
      </c>
    </row>
    <row r="25" spans="1:7" ht="25.5" x14ac:dyDescent="0.25">
      <c r="A25" s="74" t="s">
        <v>139</v>
      </c>
      <c r="B25" s="75">
        <v>169485.19999999998</v>
      </c>
      <c r="C25" s="75">
        <v>170370.1</v>
      </c>
      <c r="D25" s="72"/>
      <c r="E25" s="76" t="s">
        <v>138</v>
      </c>
      <c r="F25" s="75">
        <v>0</v>
      </c>
      <c r="G25" s="75">
        <v>0</v>
      </c>
    </row>
    <row r="26" spans="1:7" ht="25.5" x14ac:dyDescent="0.25">
      <c r="A26" s="74" t="s">
        <v>137</v>
      </c>
      <c r="B26" s="75">
        <v>0</v>
      </c>
      <c r="C26" s="75">
        <v>0</v>
      </c>
      <c r="D26" s="72"/>
      <c r="E26" s="71" t="s">
        <v>136</v>
      </c>
      <c r="F26" s="70">
        <f>SUM(F27:F29)</f>
        <v>0</v>
      </c>
      <c r="G26" s="70">
        <f>SUM(G27:G29)</f>
        <v>0</v>
      </c>
    </row>
    <row r="27" spans="1:7" ht="25.5" x14ac:dyDescent="0.25">
      <c r="A27" s="74" t="s">
        <v>135</v>
      </c>
      <c r="B27" s="75">
        <v>0</v>
      </c>
      <c r="C27" s="75">
        <v>0</v>
      </c>
      <c r="D27" s="72"/>
      <c r="E27" s="76" t="s">
        <v>134</v>
      </c>
      <c r="F27" s="75">
        <v>0</v>
      </c>
      <c r="G27" s="75">
        <v>0</v>
      </c>
    </row>
    <row r="28" spans="1:7" ht="20.25" customHeight="1" x14ac:dyDescent="0.25">
      <c r="A28" s="74" t="s">
        <v>133</v>
      </c>
      <c r="B28" s="75">
        <v>19141161.739999998</v>
      </c>
      <c r="C28" s="75">
        <v>4635460.3499999996</v>
      </c>
      <c r="D28" s="72"/>
      <c r="E28" s="76" t="s">
        <v>132</v>
      </c>
      <c r="F28" s="75">
        <v>0</v>
      </c>
      <c r="G28" s="75">
        <v>0</v>
      </c>
    </row>
    <row r="29" spans="1:7" ht="24" customHeight="1" x14ac:dyDescent="0.25">
      <c r="A29" s="74" t="s">
        <v>131</v>
      </c>
      <c r="B29" s="75">
        <v>2106.56</v>
      </c>
      <c r="C29" s="75">
        <v>3712</v>
      </c>
      <c r="D29" s="72"/>
      <c r="E29" s="76" t="s">
        <v>130</v>
      </c>
      <c r="F29" s="75">
        <v>0</v>
      </c>
      <c r="G29" s="75">
        <v>0</v>
      </c>
    </row>
    <row r="30" spans="1:7" ht="31.5" customHeight="1" x14ac:dyDescent="0.25">
      <c r="A30" s="77" t="s">
        <v>129</v>
      </c>
      <c r="B30" s="70">
        <f>SUM(B31:B35)</f>
        <v>0</v>
      </c>
      <c r="C30" s="70">
        <f>SUM(C31:C35)</f>
        <v>0</v>
      </c>
      <c r="D30" s="72"/>
      <c r="E30" s="71" t="s">
        <v>128</v>
      </c>
      <c r="F30" s="70">
        <f>SUM(F31:F36)</f>
        <v>0</v>
      </c>
      <c r="G30" s="70">
        <f>SUM(G31:G36)</f>
        <v>0</v>
      </c>
    </row>
    <row r="31" spans="1:7" ht="12.75" customHeight="1" x14ac:dyDescent="0.25">
      <c r="A31" s="74" t="s">
        <v>127</v>
      </c>
      <c r="B31" s="75">
        <v>0</v>
      </c>
      <c r="C31" s="75">
        <v>0</v>
      </c>
      <c r="D31" s="72"/>
      <c r="E31" s="76" t="s">
        <v>126</v>
      </c>
      <c r="F31" s="75">
        <v>0</v>
      </c>
      <c r="G31" s="75">
        <v>0</v>
      </c>
    </row>
    <row r="32" spans="1:7" ht="12.75" customHeight="1" x14ac:dyDescent="0.25">
      <c r="A32" s="74" t="s">
        <v>125</v>
      </c>
      <c r="B32" s="75">
        <v>0</v>
      </c>
      <c r="C32" s="75">
        <v>0</v>
      </c>
      <c r="D32" s="72"/>
      <c r="E32" s="76" t="s">
        <v>124</v>
      </c>
      <c r="F32" s="75">
        <v>0</v>
      </c>
      <c r="G32" s="75">
        <v>0</v>
      </c>
    </row>
    <row r="33" spans="1:7" ht="12.75" customHeight="1" x14ac:dyDescent="0.25">
      <c r="A33" s="74" t="s">
        <v>123</v>
      </c>
      <c r="B33" s="75">
        <v>0</v>
      </c>
      <c r="C33" s="75">
        <v>0</v>
      </c>
      <c r="D33" s="72"/>
      <c r="E33" s="76" t="s">
        <v>122</v>
      </c>
      <c r="F33" s="75">
        <v>0</v>
      </c>
      <c r="G33" s="75">
        <v>0</v>
      </c>
    </row>
    <row r="34" spans="1:7" ht="25.5" x14ac:dyDescent="0.25">
      <c r="A34" s="74" t="s">
        <v>121</v>
      </c>
      <c r="B34" s="75">
        <v>0</v>
      </c>
      <c r="C34" s="75">
        <v>0</v>
      </c>
      <c r="D34" s="72"/>
      <c r="E34" s="76" t="s">
        <v>120</v>
      </c>
      <c r="F34" s="75">
        <v>0</v>
      </c>
      <c r="G34" s="75">
        <v>0</v>
      </c>
    </row>
    <row r="35" spans="1:7" ht="25.5" x14ac:dyDescent="0.25">
      <c r="A35" s="74" t="s">
        <v>119</v>
      </c>
      <c r="B35" s="75">
        <v>0</v>
      </c>
      <c r="C35" s="75">
        <v>0</v>
      </c>
      <c r="D35" s="72"/>
      <c r="E35" s="76" t="s">
        <v>118</v>
      </c>
      <c r="F35" s="75">
        <v>0</v>
      </c>
      <c r="G35" s="75">
        <v>0</v>
      </c>
    </row>
    <row r="36" spans="1:7" ht="16.5" customHeight="1" thickBot="1" x14ac:dyDescent="0.3">
      <c r="A36" s="69" t="s">
        <v>117</v>
      </c>
      <c r="B36" s="85">
        <v>5647895.7199999997</v>
      </c>
      <c r="C36" s="85">
        <v>5413324.3899999997</v>
      </c>
      <c r="D36" s="67"/>
      <c r="E36" s="86" t="s">
        <v>116</v>
      </c>
      <c r="F36" s="85">
        <v>0</v>
      </c>
      <c r="G36" s="85">
        <v>0</v>
      </c>
    </row>
    <row r="37" spans="1:7" ht="25.5" x14ac:dyDescent="0.25">
      <c r="A37" s="84" t="s">
        <v>115</v>
      </c>
      <c r="B37" s="81">
        <f>SUM(B38:B39)</f>
        <v>-423500115.01000005</v>
      </c>
      <c r="C37" s="81">
        <f>SUM(C38:C39)</f>
        <v>-421690644.76999998</v>
      </c>
      <c r="D37" s="83"/>
      <c r="E37" s="82" t="s">
        <v>114</v>
      </c>
      <c r="F37" s="81">
        <f>SUM(F38:F40)</f>
        <v>0</v>
      </c>
      <c r="G37" s="81">
        <f>SUM(G38:G40)</f>
        <v>0</v>
      </c>
    </row>
    <row r="38" spans="1:7" ht="25.5" x14ac:dyDescent="0.25">
      <c r="A38" s="74" t="s">
        <v>113</v>
      </c>
      <c r="B38" s="75">
        <v>-423500115.01000005</v>
      </c>
      <c r="C38" s="75">
        <v>-421690644.76999998</v>
      </c>
      <c r="D38" s="72"/>
      <c r="E38" s="76" t="s">
        <v>112</v>
      </c>
      <c r="F38" s="75">
        <v>0</v>
      </c>
      <c r="G38" s="75">
        <v>0</v>
      </c>
    </row>
    <row r="39" spans="1:7" x14ac:dyDescent="0.25">
      <c r="A39" s="74" t="s">
        <v>111</v>
      </c>
      <c r="B39" s="75">
        <v>0</v>
      </c>
      <c r="C39" s="75">
        <v>0</v>
      </c>
      <c r="D39" s="72"/>
      <c r="E39" s="76" t="s">
        <v>110</v>
      </c>
      <c r="F39" s="75">
        <v>0</v>
      </c>
      <c r="G39" s="75">
        <v>0</v>
      </c>
    </row>
    <row r="40" spans="1:7" ht="12" customHeight="1" x14ac:dyDescent="0.25">
      <c r="A40" s="77" t="s">
        <v>109</v>
      </c>
      <c r="B40" s="70">
        <f>SUM(B41:B44)</f>
        <v>0</v>
      </c>
      <c r="C40" s="70">
        <f>SUM(C41:C44)</f>
        <v>0</v>
      </c>
      <c r="D40" s="72"/>
      <c r="E40" s="76" t="s">
        <v>108</v>
      </c>
      <c r="F40" s="75">
        <v>0</v>
      </c>
      <c r="G40" s="75">
        <v>0</v>
      </c>
    </row>
    <row r="41" spans="1:7" ht="12" customHeight="1" x14ac:dyDescent="0.25">
      <c r="A41" s="74" t="s">
        <v>107</v>
      </c>
      <c r="B41" s="75">
        <v>0</v>
      </c>
      <c r="C41" s="75">
        <v>0</v>
      </c>
      <c r="D41" s="72"/>
      <c r="E41" s="71" t="s">
        <v>106</v>
      </c>
      <c r="F41" s="70">
        <f>SUM(F42:F44)</f>
        <v>0</v>
      </c>
      <c r="G41" s="70">
        <f>SUM(G42:G44)</f>
        <v>0</v>
      </c>
    </row>
    <row r="42" spans="1:7" ht="12" customHeight="1" x14ac:dyDescent="0.25">
      <c r="A42" s="74" t="s">
        <v>105</v>
      </c>
      <c r="B42" s="75">
        <v>0</v>
      </c>
      <c r="C42" s="75">
        <v>0</v>
      </c>
      <c r="D42" s="72"/>
      <c r="E42" s="76" t="s">
        <v>104</v>
      </c>
      <c r="F42" s="75">
        <v>0</v>
      </c>
      <c r="G42" s="75">
        <v>0</v>
      </c>
    </row>
    <row r="43" spans="1:7" ht="25.5" x14ac:dyDescent="0.25">
      <c r="A43" s="74" t="s">
        <v>103</v>
      </c>
      <c r="B43" s="75">
        <v>0</v>
      </c>
      <c r="C43" s="75">
        <v>0</v>
      </c>
      <c r="D43" s="72"/>
      <c r="E43" s="76" t="s">
        <v>102</v>
      </c>
      <c r="F43" s="75">
        <v>0</v>
      </c>
      <c r="G43" s="75">
        <v>0</v>
      </c>
    </row>
    <row r="44" spans="1:7" ht="13.5" customHeight="1" x14ac:dyDescent="0.25">
      <c r="A44" s="74" t="s">
        <v>101</v>
      </c>
      <c r="B44" s="75">
        <v>0</v>
      </c>
      <c r="C44" s="75">
        <v>0</v>
      </c>
      <c r="D44" s="72"/>
      <c r="E44" s="76" t="s">
        <v>100</v>
      </c>
      <c r="F44" s="75">
        <v>0</v>
      </c>
      <c r="G44" s="75">
        <v>0</v>
      </c>
    </row>
    <row r="45" spans="1:7" ht="24" customHeight="1" x14ac:dyDescent="0.25">
      <c r="A45" s="77" t="s">
        <v>99</v>
      </c>
      <c r="B45" s="70">
        <f>+B40+B36+B37+B30+B24+B16+B8</f>
        <v>345300611.44000006</v>
      </c>
      <c r="C45" s="70">
        <f>+C40+C36+C37+C30+C24+C16+C8</f>
        <v>341155291.66999996</v>
      </c>
      <c r="D45" s="72"/>
      <c r="E45" s="71" t="s">
        <v>98</v>
      </c>
      <c r="F45" s="70">
        <f>+F41+F37+F30+F26+F25+F22+F18+F8</f>
        <v>297962169.01999998</v>
      </c>
      <c r="G45" s="70">
        <f>+G41+G37+G30+G26+G25+G22+G18+G8</f>
        <v>358490272.61999995</v>
      </c>
    </row>
    <row r="46" spans="1:7" x14ac:dyDescent="0.25">
      <c r="A46" s="77" t="s">
        <v>38</v>
      </c>
      <c r="B46" s="78"/>
      <c r="C46" s="78"/>
      <c r="D46" s="72"/>
      <c r="E46" s="71" t="s">
        <v>37</v>
      </c>
      <c r="F46" s="78"/>
      <c r="G46" s="78"/>
    </row>
    <row r="47" spans="1:7" ht="12.75" customHeight="1" x14ac:dyDescent="0.25">
      <c r="A47" s="74" t="s">
        <v>97</v>
      </c>
      <c r="B47" s="75">
        <v>0</v>
      </c>
      <c r="C47" s="75">
        <v>0</v>
      </c>
      <c r="D47" s="72"/>
      <c r="E47" s="76" t="s">
        <v>96</v>
      </c>
      <c r="F47" s="75">
        <v>0</v>
      </c>
      <c r="G47" s="75">
        <v>0</v>
      </c>
    </row>
    <row r="48" spans="1:7" ht="12.75" customHeight="1" x14ac:dyDescent="0.25">
      <c r="A48" s="74" t="s">
        <v>95</v>
      </c>
      <c r="B48" s="75">
        <v>0</v>
      </c>
      <c r="C48" s="75">
        <v>0</v>
      </c>
      <c r="D48" s="72"/>
      <c r="E48" s="76" t="s">
        <v>94</v>
      </c>
      <c r="F48" s="75">
        <v>0</v>
      </c>
      <c r="G48" s="75">
        <v>0</v>
      </c>
    </row>
    <row r="49" spans="1:8" ht="20.25" customHeight="1" x14ac:dyDescent="0.25">
      <c r="A49" s="74" t="s">
        <v>93</v>
      </c>
      <c r="B49" s="75">
        <v>583117605.21000004</v>
      </c>
      <c r="C49" s="75">
        <v>548138751.47000003</v>
      </c>
      <c r="D49" s="72"/>
      <c r="E49" s="76" t="s">
        <v>92</v>
      </c>
      <c r="F49" s="75">
        <v>294287448.31999999</v>
      </c>
      <c r="G49" s="75">
        <v>305106808.81999999</v>
      </c>
    </row>
    <row r="50" spans="1:8" ht="12" customHeight="1" x14ac:dyDescent="0.25">
      <c r="A50" s="74" t="s">
        <v>91</v>
      </c>
      <c r="B50" s="75">
        <v>69262129.549999997</v>
      </c>
      <c r="C50" s="75">
        <v>74864253.159999996</v>
      </c>
      <c r="D50" s="72"/>
      <c r="E50" s="76" t="s">
        <v>90</v>
      </c>
      <c r="F50" s="75">
        <v>0</v>
      </c>
      <c r="G50" s="75">
        <v>0</v>
      </c>
    </row>
    <row r="51" spans="1:8" ht="25.5" x14ac:dyDescent="0.25">
      <c r="A51" s="74" t="s">
        <v>89</v>
      </c>
      <c r="B51" s="75">
        <v>4350428.2200000007</v>
      </c>
      <c r="C51" s="75">
        <v>4350428.22</v>
      </c>
      <c r="D51" s="72"/>
      <c r="E51" s="76" t="s">
        <v>88</v>
      </c>
      <c r="F51" s="75">
        <v>0</v>
      </c>
      <c r="G51" s="75">
        <v>0</v>
      </c>
    </row>
    <row r="52" spans="1:8" x14ac:dyDescent="0.25">
      <c r="A52" s="74" t="s">
        <v>87</v>
      </c>
      <c r="B52" s="75">
        <v>-103898381.94999999</v>
      </c>
      <c r="C52" s="75">
        <v>-104988821.63</v>
      </c>
      <c r="D52" s="79"/>
      <c r="E52" s="76" t="s">
        <v>86</v>
      </c>
      <c r="F52" s="75">
        <v>49057978.789999999</v>
      </c>
      <c r="G52" s="75">
        <v>54258127.409999996</v>
      </c>
    </row>
    <row r="53" spans="1:8" ht="11.25" customHeight="1" x14ac:dyDescent="0.25">
      <c r="A53" s="74" t="s">
        <v>85</v>
      </c>
      <c r="B53" s="75">
        <v>4026675.29</v>
      </c>
      <c r="C53" s="75">
        <v>3781725.89</v>
      </c>
      <c r="D53" s="79"/>
      <c r="E53" s="71"/>
      <c r="F53" s="78"/>
      <c r="G53" s="78"/>
    </row>
    <row r="54" spans="1:8" ht="19.5" customHeight="1" x14ac:dyDescent="0.25">
      <c r="A54" s="74" t="s">
        <v>84</v>
      </c>
      <c r="B54" s="75">
        <v>0</v>
      </c>
      <c r="C54" s="75">
        <v>0</v>
      </c>
      <c r="D54" s="79"/>
      <c r="E54" s="71" t="s">
        <v>83</v>
      </c>
      <c r="F54" s="70">
        <f>SUM(F46:F52)</f>
        <v>343345427.11000001</v>
      </c>
      <c r="G54" s="70">
        <f>SUM(G46:G52)</f>
        <v>359364936.23000002</v>
      </c>
    </row>
    <row r="55" spans="1:8" ht="13.5" customHeight="1" x14ac:dyDescent="0.25">
      <c r="A55" s="74" t="s">
        <v>82</v>
      </c>
      <c r="B55" s="75">
        <v>0</v>
      </c>
      <c r="C55" s="75">
        <v>0</v>
      </c>
      <c r="D55" s="72"/>
      <c r="E55" s="80"/>
      <c r="F55" s="78"/>
      <c r="G55" s="78"/>
    </row>
    <row r="56" spans="1:8" ht="25.5" x14ac:dyDescent="0.25">
      <c r="A56" s="77" t="s">
        <v>81</v>
      </c>
      <c r="B56" s="70">
        <f>SUM(B47:B55)</f>
        <v>556858456.31999993</v>
      </c>
      <c r="C56" s="70">
        <f>SUM(C47:C55)</f>
        <v>526146337.11000001</v>
      </c>
      <c r="D56" s="72"/>
      <c r="E56" s="71" t="s">
        <v>80</v>
      </c>
      <c r="F56" s="70">
        <f>+F45+F54</f>
        <v>641307596.13</v>
      </c>
      <c r="G56" s="70">
        <f>+G45+G54</f>
        <v>717855208.8499999</v>
      </c>
    </row>
    <row r="57" spans="1:8" ht="14.25" customHeight="1" x14ac:dyDescent="0.25">
      <c r="A57" s="74"/>
      <c r="B57" s="78"/>
      <c r="C57" s="78"/>
      <c r="D57" s="79"/>
      <c r="E57" s="71" t="s">
        <v>79</v>
      </c>
      <c r="F57" s="78"/>
      <c r="G57" s="78"/>
    </row>
    <row r="58" spans="1:8" ht="15" customHeight="1" x14ac:dyDescent="0.25">
      <c r="A58" s="77" t="s">
        <v>78</v>
      </c>
      <c r="B58" s="70">
        <f>+B45+B56</f>
        <v>902159067.75999999</v>
      </c>
      <c r="C58" s="70">
        <f>+C45+C56</f>
        <v>867301628.77999997</v>
      </c>
      <c r="D58" s="72"/>
      <c r="E58" s="71" t="s">
        <v>77</v>
      </c>
      <c r="F58" s="70">
        <f>SUM(F59:F61)</f>
        <v>24036482.170000002</v>
      </c>
      <c r="G58" s="70">
        <f>SUM(G59:G61)</f>
        <v>19193704.459999997</v>
      </c>
      <c r="H58" s="64" t="str">
        <f>IF(C58&lt;&gt;'ETCA-I-01'!C31,"ERROR!!!!! ELTOTAL DE ACTIVO, NO CONCUERDA CON LO REPORTADO EN EL ESTADO DE SITUACION FINANCIERA","")</f>
        <v/>
      </c>
    </row>
    <row r="59" spans="1:8" ht="12" customHeight="1" x14ac:dyDescent="0.25">
      <c r="A59" s="74"/>
      <c r="B59" s="73"/>
      <c r="C59" s="73"/>
      <c r="D59" s="72"/>
      <c r="E59" s="76" t="s">
        <v>76</v>
      </c>
      <c r="F59" s="75">
        <v>23584755.5</v>
      </c>
      <c r="G59" s="75">
        <v>18167839.849999998</v>
      </c>
      <c r="H59" s="64" t="str">
        <f>IF(B58&lt;&gt;'ETCA-I-01'!B31,"ERROR!!!!! ELTOTAL DE ACTIVO, NO CONCUERDA CON LO REPORTADO EN EL ESTADO DE SITUACION FINANCIERA","")</f>
        <v/>
      </c>
    </row>
    <row r="60" spans="1:8" ht="11.25" customHeight="1" x14ac:dyDescent="0.25">
      <c r="A60" s="74"/>
      <c r="B60" s="73"/>
      <c r="C60" s="73"/>
      <c r="D60" s="72"/>
      <c r="E60" s="76" t="s">
        <v>75</v>
      </c>
      <c r="F60" s="75">
        <v>451726.67000000004</v>
      </c>
      <c r="G60" s="75">
        <v>1025864.6099999999</v>
      </c>
    </row>
    <row r="61" spans="1:8" ht="10.5" customHeight="1" x14ac:dyDescent="0.25">
      <c r="A61" s="74"/>
      <c r="B61" s="73"/>
      <c r="C61" s="73"/>
      <c r="D61" s="72"/>
      <c r="E61" s="76" t="s">
        <v>74</v>
      </c>
      <c r="F61" s="75">
        <v>0</v>
      </c>
      <c r="G61" s="75">
        <v>0</v>
      </c>
    </row>
    <row r="62" spans="1:8" ht="25.5" x14ac:dyDescent="0.25">
      <c r="A62" s="74"/>
      <c r="B62" s="73"/>
      <c r="C62" s="73"/>
      <c r="D62" s="72"/>
      <c r="E62" s="71" t="s">
        <v>73</v>
      </c>
      <c r="F62" s="70">
        <f>SUM(F63:F67)</f>
        <v>236814989.46000001</v>
      </c>
      <c r="G62" s="70">
        <f>SUM(G63:G67)</f>
        <v>130252715.47000003</v>
      </c>
    </row>
    <row r="63" spans="1:8" x14ac:dyDescent="0.25">
      <c r="A63" s="74"/>
      <c r="B63" s="73"/>
      <c r="C63" s="73"/>
      <c r="D63" s="72"/>
      <c r="E63" s="76" t="s">
        <v>72</v>
      </c>
      <c r="F63" s="75">
        <f>25954065.83-0.01</f>
        <v>25954065.819999997</v>
      </c>
      <c r="G63" s="75">
        <v>52869841.82</v>
      </c>
    </row>
    <row r="64" spans="1:8" x14ac:dyDescent="0.25">
      <c r="A64" s="74"/>
      <c r="B64" s="73"/>
      <c r="C64" s="73"/>
      <c r="D64" s="72"/>
      <c r="E64" s="76" t="s">
        <v>71</v>
      </c>
      <c r="F64" s="75">
        <f>468208306.6+0.01</f>
        <v>468208306.61000001</v>
      </c>
      <c r="G64" s="75">
        <v>415338464.79000002</v>
      </c>
    </row>
    <row r="65" spans="1:8" ht="12.75" customHeight="1" x14ac:dyDescent="0.25">
      <c r="A65" s="74"/>
      <c r="B65" s="73"/>
      <c r="C65" s="73"/>
      <c r="D65" s="72"/>
      <c r="E65" s="76" t="s">
        <v>70</v>
      </c>
      <c r="F65" s="75">
        <v>0</v>
      </c>
      <c r="G65" s="75">
        <v>0</v>
      </c>
    </row>
    <row r="66" spans="1:8" ht="12" customHeight="1" x14ac:dyDescent="0.25">
      <c r="A66" s="74"/>
      <c r="B66" s="73"/>
      <c r="C66" s="73"/>
      <c r="D66" s="72"/>
      <c r="E66" s="76" t="s">
        <v>69</v>
      </c>
      <c r="F66" s="75">
        <v>0</v>
      </c>
      <c r="G66" s="75">
        <v>0</v>
      </c>
    </row>
    <row r="67" spans="1:8" ht="17.25" customHeight="1" x14ac:dyDescent="0.25">
      <c r="A67" s="74"/>
      <c r="B67" s="73"/>
      <c r="C67" s="73"/>
      <c r="D67" s="72"/>
      <c r="E67" s="76" t="s">
        <v>68</v>
      </c>
      <c r="F67" s="75">
        <v>-257347382.97</v>
      </c>
      <c r="G67" s="75">
        <v>-337955591.13999999</v>
      </c>
    </row>
    <row r="68" spans="1:8" ht="25.5" x14ac:dyDescent="0.25">
      <c r="A68" s="74"/>
      <c r="B68" s="73"/>
      <c r="C68" s="73"/>
      <c r="D68" s="72"/>
      <c r="E68" s="71" t="s">
        <v>67</v>
      </c>
      <c r="F68" s="70">
        <f>SUM(F69:F70)</f>
        <v>0</v>
      </c>
      <c r="G68" s="70">
        <f>SUM(G69:G70)</f>
        <v>0</v>
      </c>
    </row>
    <row r="69" spans="1:8" x14ac:dyDescent="0.25">
      <c r="A69" s="74"/>
      <c r="B69" s="73"/>
      <c r="C69" s="73"/>
      <c r="D69" s="72"/>
      <c r="E69" s="76" t="s">
        <v>66</v>
      </c>
      <c r="F69" s="75">
        <v>0</v>
      </c>
      <c r="G69" s="75">
        <v>0</v>
      </c>
    </row>
    <row r="70" spans="1:8" ht="14.25" customHeight="1" x14ac:dyDescent="0.25">
      <c r="A70" s="74"/>
      <c r="B70" s="73"/>
      <c r="C70" s="73"/>
      <c r="D70" s="72"/>
      <c r="E70" s="76" t="s">
        <v>65</v>
      </c>
      <c r="F70" s="75">
        <v>0</v>
      </c>
      <c r="G70" s="75">
        <v>0</v>
      </c>
    </row>
    <row r="71" spans="1:8" ht="15" customHeight="1" x14ac:dyDescent="0.25">
      <c r="A71" s="74"/>
      <c r="B71" s="73"/>
      <c r="C71" s="73"/>
      <c r="D71" s="72"/>
      <c r="E71" s="71" t="s">
        <v>64</v>
      </c>
      <c r="F71" s="70">
        <f>+F58+F62+F68</f>
        <v>260851471.63</v>
      </c>
      <c r="G71" s="70">
        <f>+G58+G62+G68</f>
        <v>149446419.93000004</v>
      </c>
    </row>
    <row r="72" spans="1:8" ht="19.5" customHeight="1" thickBot="1" x14ac:dyDescent="0.3">
      <c r="A72" s="69"/>
      <c r="B72" s="68"/>
      <c r="C72" s="68"/>
      <c r="D72" s="67"/>
      <c r="E72" s="66" t="s">
        <v>63</v>
      </c>
      <c r="F72" s="65">
        <f>+F56+F71</f>
        <v>902159067.75999999</v>
      </c>
      <c r="G72" s="65">
        <f>+G56+G71</f>
        <v>867301628.77999997</v>
      </c>
      <c r="H72" s="64" t="str">
        <f>IF((G72-'ETCA-I-01'!G50)&gt;0.9,"ERROR!!!!! ELTOTAL DE DEL PATRIMONIO Y HACIENDA PUBLICA, NO CONCUERDA CON LO REPORTADO EN EL ESTADO DE SITUACION FINANCIERA","")</f>
        <v/>
      </c>
    </row>
    <row r="73" spans="1:8" x14ac:dyDescent="0.25">
      <c r="H73" t="str">
        <f>IF(F72&lt;&gt;'ETCA-I-01'!F50,"ERROR!!!!! ELTOTAL DE DEL PATRIMONIO Y HACIENDA PUBLICA, NO CONCUERDA CON LO REPORTADO EN EL ESTADO DE SITUACION FINANCIERA","")</f>
        <v/>
      </c>
    </row>
  </sheetData>
  <sheetProtection password="C115" sheet="1" scenarios="1" formatColumns="0" formatRows="0" insertHyperlinks="0"/>
  <mergeCells count="4">
    <mergeCell ref="A1:G1"/>
    <mergeCell ref="A2:G2"/>
    <mergeCell ref="A3:G3"/>
    <mergeCell ref="A4:G4"/>
  </mergeCells>
  <printOptions horizontalCentered="1"/>
  <pageMargins left="0.23622047244094491" right="0.23622047244094491" top="0.23622047244094491" bottom="0.23622047244094491" header="0.31496062992125984" footer="0.31496062992125984"/>
  <pageSetup scale="85"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3116E1-3BD1-4BB3-8DCF-87934B1FD3F5}">
  <sheetPr>
    <tabColor theme="0" tint="-0.14999847407452621"/>
    <pageSetUpPr fitToPage="1"/>
  </sheetPr>
  <dimension ref="A1:G70"/>
  <sheetViews>
    <sheetView view="pageBreakPreview" topLeftCell="A7" zoomScale="110" zoomScaleNormal="100" zoomScaleSheetLayoutView="110" workbookViewId="0">
      <selection activeCell="D30" sqref="D30"/>
    </sheetView>
  </sheetViews>
  <sheetFormatPr baseColWidth="10" defaultColWidth="11.28515625" defaultRowHeight="16.5" x14ac:dyDescent="0.3"/>
  <cols>
    <col min="1" max="1" width="1.7109375" style="99" customWidth="1"/>
    <col min="2" max="2" width="101.7109375" style="99" bestFit="1" customWidth="1"/>
    <col min="3" max="3" width="18.28515625" style="99" customWidth="1"/>
    <col min="4" max="4" width="18" style="98" customWidth="1"/>
    <col min="5" max="5" width="59.28515625" style="97" customWidth="1"/>
    <col min="6" max="6" width="22.7109375" style="97" customWidth="1"/>
    <col min="7" max="16384" width="11.28515625" style="97"/>
  </cols>
  <sheetData>
    <row r="1" spans="1:7" s="1" customFormat="1" ht="20.25" x14ac:dyDescent="0.3">
      <c r="A1" s="96" t="str">
        <f>'ETCA-I-01'!A1</f>
        <v xml:space="preserve">Comision Estatal del Agua </v>
      </c>
      <c r="B1" s="96"/>
      <c r="C1" s="96"/>
      <c r="D1" s="96"/>
      <c r="E1" s="135"/>
      <c r="G1" s="133"/>
    </row>
    <row r="2" spans="1:7" ht="15.75" x14ac:dyDescent="0.25">
      <c r="A2" s="63" t="s">
        <v>237</v>
      </c>
      <c r="B2" s="63"/>
      <c r="C2" s="63"/>
      <c r="D2" s="63"/>
    </row>
    <row r="3" spans="1:7" x14ac:dyDescent="0.25">
      <c r="A3" s="62" t="s">
        <v>236</v>
      </c>
      <c r="B3" s="62"/>
      <c r="C3" s="62"/>
      <c r="D3" s="62"/>
    </row>
    <row r="4" spans="1:7" s="99" customFormat="1" ht="17.25" thickBot="1" x14ac:dyDescent="0.35">
      <c r="A4" s="134" t="s">
        <v>235</v>
      </c>
      <c r="B4" s="134"/>
      <c r="C4" s="133"/>
      <c r="D4" s="132"/>
    </row>
    <row r="5" spans="1:7" ht="27.75" customHeight="1" thickBot="1" x14ac:dyDescent="0.3">
      <c r="A5" s="131"/>
      <c r="B5" s="130"/>
      <c r="C5" s="129">
        <v>2020</v>
      </c>
      <c r="D5" s="129">
        <v>2019</v>
      </c>
    </row>
    <row r="6" spans="1:7" ht="17.25" thickTop="1" x14ac:dyDescent="0.25">
      <c r="A6" s="122" t="s">
        <v>234</v>
      </c>
      <c r="B6" s="121"/>
      <c r="C6" s="123"/>
      <c r="D6" s="128"/>
    </row>
    <row r="7" spans="1:7" x14ac:dyDescent="0.25">
      <c r="A7" s="113" t="s">
        <v>233</v>
      </c>
      <c r="B7" s="112"/>
      <c r="C7" s="120">
        <f>SUM(C8:C14)</f>
        <v>138049239.36000001</v>
      </c>
      <c r="D7" s="119">
        <f>SUM(D8:D14)</f>
        <v>153206323.03</v>
      </c>
    </row>
    <row r="8" spans="1:7" x14ac:dyDescent="0.25">
      <c r="A8" s="116"/>
      <c r="B8" s="118" t="s">
        <v>232</v>
      </c>
      <c r="C8" s="115">
        <v>0</v>
      </c>
      <c r="D8" s="114">
        <v>0</v>
      </c>
    </row>
    <row r="9" spans="1:7" x14ac:dyDescent="0.25">
      <c r="A9" s="116"/>
      <c r="B9" s="118" t="s">
        <v>231</v>
      </c>
      <c r="C9" s="115">
        <v>0</v>
      </c>
      <c r="D9" s="114">
        <v>0</v>
      </c>
    </row>
    <row r="10" spans="1:7" x14ac:dyDescent="0.25">
      <c r="A10" s="116"/>
      <c r="B10" s="118" t="s">
        <v>230</v>
      </c>
      <c r="C10" s="115">
        <v>0</v>
      </c>
      <c r="D10" s="114">
        <v>0</v>
      </c>
    </row>
    <row r="11" spans="1:7" x14ac:dyDescent="0.25">
      <c r="A11" s="116"/>
      <c r="B11" s="118" t="s">
        <v>229</v>
      </c>
      <c r="C11" s="115">
        <v>0</v>
      </c>
      <c r="D11" s="114">
        <v>0</v>
      </c>
    </row>
    <row r="12" spans="1:7" x14ac:dyDescent="0.25">
      <c r="A12" s="116"/>
      <c r="B12" s="118" t="s">
        <v>228</v>
      </c>
      <c r="C12" s="115">
        <v>545074.27</v>
      </c>
      <c r="D12" s="114">
        <v>0</v>
      </c>
    </row>
    <row r="13" spans="1:7" x14ac:dyDescent="0.25">
      <c r="A13" s="116"/>
      <c r="B13" s="118" t="s">
        <v>227</v>
      </c>
      <c r="C13" s="115">
        <v>0</v>
      </c>
      <c r="D13" s="114">
        <v>0</v>
      </c>
    </row>
    <row r="14" spans="1:7" x14ac:dyDescent="0.25">
      <c r="A14" s="116"/>
      <c r="B14" s="118" t="s">
        <v>226</v>
      </c>
      <c r="C14" s="115">
        <v>137504165.09</v>
      </c>
      <c r="D14" s="117">
        <v>153206323.03</v>
      </c>
    </row>
    <row r="15" spans="1:7" ht="33" customHeight="1" x14ac:dyDescent="0.25">
      <c r="A15" s="127" t="s">
        <v>225</v>
      </c>
      <c r="B15" s="126"/>
      <c r="C15" s="120">
        <f>SUM(C16:C17)</f>
        <v>267481677.14999998</v>
      </c>
      <c r="D15" s="119">
        <f>SUM(D16:D17)</f>
        <v>255272349.55000001</v>
      </c>
    </row>
    <row r="16" spans="1:7" x14ac:dyDescent="0.25">
      <c r="A16" s="116"/>
      <c r="B16" s="118" t="s">
        <v>224</v>
      </c>
      <c r="C16" s="115">
        <v>38932167.200000003</v>
      </c>
      <c r="D16" s="114">
        <v>0</v>
      </c>
    </row>
    <row r="17" spans="1:4" x14ac:dyDescent="0.25">
      <c r="A17" s="116"/>
      <c r="B17" s="118" t="s">
        <v>223</v>
      </c>
      <c r="C17" s="115">
        <f>267481677.15-38932167.2</f>
        <v>228549509.94999999</v>
      </c>
      <c r="D17" s="117">
        <v>255272349.55000001</v>
      </c>
    </row>
    <row r="18" spans="1:4" x14ac:dyDescent="0.25">
      <c r="A18" s="113" t="s">
        <v>222</v>
      </c>
      <c r="B18" s="112"/>
      <c r="C18" s="120">
        <f>SUM(C19:C23)</f>
        <v>21261.919999999998</v>
      </c>
      <c r="D18" s="119">
        <f>SUM(D19:D23)</f>
        <v>28404544.940000001</v>
      </c>
    </row>
    <row r="19" spans="1:4" x14ac:dyDescent="0.25">
      <c r="A19" s="116"/>
      <c r="B19" s="118" t="s">
        <v>221</v>
      </c>
      <c r="C19" s="115"/>
      <c r="D19" s="117">
        <v>39853.82</v>
      </c>
    </row>
    <row r="20" spans="1:4" x14ac:dyDescent="0.25">
      <c r="A20" s="116"/>
      <c r="B20" s="118" t="s">
        <v>220</v>
      </c>
      <c r="C20" s="115">
        <v>0</v>
      </c>
      <c r="D20" s="114">
        <v>0</v>
      </c>
    </row>
    <row r="21" spans="1:4" x14ac:dyDescent="0.25">
      <c r="A21" s="116"/>
      <c r="B21" s="118" t="s">
        <v>219</v>
      </c>
      <c r="C21" s="115">
        <v>0</v>
      </c>
      <c r="D21" s="114">
        <v>0</v>
      </c>
    </row>
    <row r="22" spans="1:4" x14ac:dyDescent="0.25">
      <c r="A22" s="116"/>
      <c r="B22" s="118" t="s">
        <v>218</v>
      </c>
      <c r="C22" s="115">
        <v>0</v>
      </c>
      <c r="D22" s="114">
        <v>0</v>
      </c>
    </row>
    <row r="23" spans="1:4" x14ac:dyDescent="0.25">
      <c r="A23" s="116"/>
      <c r="B23" s="118" t="s">
        <v>217</v>
      </c>
      <c r="C23" s="115">
        <v>21261.919999999998</v>
      </c>
      <c r="D23" s="117">
        <v>28364691.120000001</v>
      </c>
    </row>
    <row r="24" spans="1:4" x14ac:dyDescent="0.25">
      <c r="A24" s="125" t="s">
        <v>216</v>
      </c>
      <c r="B24" s="124"/>
      <c r="C24" s="111">
        <f>C18+C15+C7</f>
        <v>405552178.42999995</v>
      </c>
      <c r="D24" s="110">
        <f>D18+D15+D7</f>
        <v>436883217.51999998</v>
      </c>
    </row>
    <row r="25" spans="1:4" x14ac:dyDescent="0.25">
      <c r="A25" s="116"/>
      <c r="B25" s="123"/>
      <c r="C25" s="115"/>
      <c r="D25" s="114"/>
    </row>
    <row r="26" spans="1:4" x14ac:dyDescent="0.25">
      <c r="A26" s="122" t="s">
        <v>215</v>
      </c>
      <c r="B26" s="121"/>
      <c r="C26" s="115"/>
      <c r="D26" s="114"/>
    </row>
    <row r="27" spans="1:4" x14ac:dyDescent="0.25">
      <c r="A27" s="113" t="s">
        <v>214</v>
      </c>
      <c r="B27" s="112"/>
      <c r="C27" s="120">
        <f>SUM(C28:C30)</f>
        <v>310339371.80000001</v>
      </c>
      <c r="D27" s="119">
        <f>SUM(D28:D30)</f>
        <v>294070213.5</v>
      </c>
    </row>
    <row r="28" spans="1:4" x14ac:dyDescent="0.25">
      <c r="A28" s="116"/>
      <c r="B28" s="118" t="s">
        <v>213</v>
      </c>
      <c r="C28" s="115">
        <v>162111477.17000002</v>
      </c>
      <c r="D28" s="117">
        <v>155255105.30000001</v>
      </c>
    </row>
    <row r="29" spans="1:4" x14ac:dyDescent="0.25">
      <c r="A29" s="116"/>
      <c r="B29" s="118" t="s">
        <v>212</v>
      </c>
      <c r="C29" s="115">
        <v>14710137.190000001</v>
      </c>
      <c r="D29" s="117">
        <v>18809234.420000002</v>
      </c>
    </row>
    <row r="30" spans="1:4" x14ac:dyDescent="0.25">
      <c r="A30" s="116"/>
      <c r="B30" s="118" t="s">
        <v>211</v>
      </c>
      <c r="C30" s="115">
        <v>133517757.44</v>
      </c>
      <c r="D30" s="117">
        <v>120005873.78</v>
      </c>
    </row>
    <row r="31" spans="1:4" x14ac:dyDescent="0.25">
      <c r="A31" s="113" t="s">
        <v>210</v>
      </c>
      <c r="B31" s="112"/>
      <c r="C31" s="120">
        <f>SUM(C32:C40)</f>
        <v>2153448</v>
      </c>
      <c r="D31" s="119">
        <f>SUM(D32:D40)</f>
        <v>18455345.239999998</v>
      </c>
    </row>
    <row r="32" spans="1:4" x14ac:dyDescent="0.25">
      <c r="A32" s="116"/>
      <c r="B32" s="118" t="s">
        <v>209</v>
      </c>
      <c r="C32" s="115">
        <v>0</v>
      </c>
      <c r="D32" s="114">
        <v>0</v>
      </c>
    </row>
    <row r="33" spans="1:4" x14ac:dyDescent="0.25">
      <c r="A33" s="116"/>
      <c r="B33" s="118" t="s">
        <v>208</v>
      </c>
      <c r="C33" s="115">
        <v>2153448</v>
      </c>
      <c r="D33" s="117">
        <v>18455345.239999998</v>
      </c>
    </row>
    <row r="34" spans="1:4" x14ac:dyDescent="0.25">
      <c r="A34" s="116"/>
      <c r="B34" s="118" t="s">
        <v>207</v>
      </c>
      <c r="C34" s="115">
        <v>0</v>
      </c>
      <c r="D34" s="114">
        <v>0</v>
      </c>
    </row>
    <row r="35" spans="1:4" x14ac:dyDescent="0.25">
      <c r="A35" s="116"/>
      <c r="B35" s="118" t="s">
        <v>206</v>
      </c>
      <c r="C35" s="115">
        <v>0</v>
      </c>
      <c r="D35" s="114">
        <v>0</v>
      </c>
    </row>
    <row r="36" spans="1:4" x14ac:dyDescent="0.25">
      <c r="A36" s="116"/>
      <c r="B36" s="118" t="s">
        <v>205</v>
      </c>
      <c r="C36" s="115">
        <v>0</v>
      </c>
      <c r="D36" s="114">
        <v>0</v>
      </c>
    </row>
    <row r="37" spans="1:4" x14ac:dyDescent="0.25">
      <c r="A37" s="116"/>
      <c r="B37" s="118" t="s">
        <v>204</v>
      </c>
      <c r="C37" s="115">
        <v>0</v>
      </c>
      <c r="D37" s="114">
        <v>0</v>
      </c>
    </row>
    <row r="38" spans="1:4" x14ac:dyDescent="0.25">
      <c r="A38" s="116"/>
      <c r="B38" s="118" t="s">
        <v>203</v>
      </c>
      <c r="C38" s="115">
        <v>0</v>
      </c>
      <c r="D38" s="114">
        <v>0</v>
      </c>
    </row>
    <row r="39" spans="1:4" x14ac:dyDescent="0.25">
      <c r="A39" s="116"/>
      <c r="B39" s="118" t="s">
        <v>202</v>
      </c>
      <c r="C39" s="115">
        <v>0</v>
      </c>
      <c r="D39" s="114">
        <v>0</v>
      </c>
    </row>
    <row r="40" spans="1:4" x14ac:dyDescent="0.25">
      <c r="A40" s="116"/>
      <c r="B40" s="118" t="s">
        <v>201</v>
      </c>
      <c r="C40" s="115">
        <v>0</v>
      </c>
      <c r="D40" s="114">
        <v>0</v>
      </c>
    </row>
    <row r="41" spans="1:4" x14ac:dyDescent="0.25">
      <c r="A41" s="113" t="s">
        <v>200</v>
      </c>
      <c r="B41" s="112"/>
      <c r="C41" s="120">
        <f>SUM(C42:C44)</f>
        <v>0</v>
      </c>
      <c r="D41" s="119">
        <f>SUM(D42:D44)</f>
        <v>0</v>
      </c>
    </row>
    <row r="42" spans="1:4" x14ac:dyDescent="0.25">
      <c r="A42" s="116"/>
      <c r="B42" s="118" t="s">
        <v>199</v>
      </c>
      <c r="C42" s="115">
        <v>0</v>
      </c>
      <c r="D42" s="114">
        <v>0</v>
      </c>
    </row>
    <row r="43" spans="1:4" x14ac:dyDescent="0.25">
      <c r="A43" s="116"/>
      <c r="B43" s="118" t="s">
        <v>15</v>
      </c>
      <c r="C43" s="115">
        <v>0</v>
      </c>
      <c r="D43" s="114">
        <v>0</v>
      </c>
    </row>
    <row r="44" spans="1:4" x14ac:dyDescent="0.25">
      <c r="A44" s="116"/>
      <c r="B44" s="118" t="s">
        <v>198</v>
      </c>
      <c r="C44" s="115">
        <v>0</v>
      </c>
      <c r="D44" s="114">
        <v>0</v>
      </c>
    </row>
    <row r="45" spans="1:4" x14ac:dyDescent="0.25">
      <c r="A45" s="113" t="s">
        <v>197</v>
      </c>
      <c r="B45" s="112"/>
      <c r="C45" s="120">
        <f>SUM(C46:C50)</f>
        <v>17020130.949999999</v>
      </c>
      <c r="D45" s="119">
        <f>SUM(D46:D50)</f>
        <v>23713995.48</v>
      </c>
    </row>
    <row r="46" spans="1:4" x14ac:dyDescent="0.25">
      <c r="A46" s="116"/>
      <c r="B46" s="118" t="s">
        <v>196</v>
      </c>
      <c r="C46" s="115">
        <v>17020130.949999999</v>
      </c>
      <c r="D46" s="117">
        <v>23713995.48</v>
      </c>
    </row>
    <row r="47" spans="1:4" x14ac:dyDescent="0.25">
      <c r="A47" s="116"/>
      <c r="B47" s="118" t="s">
        <v>195</v>
      </c>
      <c r="C47" s="115">
        <v>0</v>
      </c>
      <c r="D47" s="114">
        <v>0</v>
      </c>
    </row>
    <row r="48" spans="1:4" x14ac:dyDescent="0.25">
      <c r="A48" s="116"/>
      <c r="B48" s="118" t="s">
        <v>194</v>
      </c>
      <c r="C48" s="115">
        <v>0</v>
      </c>
      <c r="D48" s="114">
        <v>0</v>
      </c>
    </row>
    <row r="49" spans="1:5" x14ac:dyDescent="0.25">
      <c r="A49" s="116"/>
      <c r="B49" s="118" t="s">
        <v>193</v>
      </c>
      <c r="C49" s="115">
        <v>0</v>
      </c>
      <c r="D49" s="114">
        <v>0</v>
      </c>
    </row>
    <row r="50" spans="1:5" x14ac:dyDescent="0.25">
      <c r="A50" s="116"/>
      <c r="B50" s="118" t="s">
        <v>192</v>
      </c>
      <c r="C50" s="115">
        <v>0</v>
      </c>
      <c r="D50" s="114">
        <v>0</v>
      </c>
    </row>
    <row r="51" spans="1:5" x14ac:dyDescent="0.25">
      <c r="A51" s="113" t="s">
        <v>191</v>
      </c>
      <c r="B51" s="112"/>
      <c r="C51" s="111">
        <f>SUM(C52:C57)</f>
        <v>42702745.25</v>
      </c>
      <c r="D51" s="110">
        <f>SUM(D52:D57)</f>
        <v>41581105.640000001</v>
      </c>
    </row>
    <row r="52" spans="1:5" x14ac:dyDescent="0.25">
      <c r="A52" s="116"/>
      <c r="B52" s="118" t="s">
        <v>190</v>
      </c>
      <c r="C52" s="115">
        <v>5056005.32</v>
      </c>
      <c r="D52" s="117">
        <v>5573034.7699999996</v>
      </c>
    </row>
    <row r="53" spans="1:5" x14ac:dyDescent="0.25">
      <c r="A53" s="116"/>
      <c r="B53" s="118" t="s">
        <v>189</v>
      </c>
      <c r="C53" s="115">
        <v>0</v>
      </c>
      <c r="D53" s="114">
        <v>0</v>
      </c>
    </row>
    <row r="54" spans="1:5" x14ac:dyDescent="0.25">
      <c r="A54" s="116"/>
      <c r="B54" s="118" t="s">
        <v>188</v>
      </c>
      <c r="C54" s="115">
        <v>0</v>
      </c>
      <c r="D54" s="114">
        <v>0</v>
      </c>
    </row>
    <row r="55" spans="1:5" x14ac:dyDescent="0.25">
      <c r="A55" s="116"/>
      <c r="B55" s="118" t="s">
        <v>187</v>
      </c>
      <c r="C55" s="115">
        <v>0</v>
      </c>
      <c r="D55" s="114">
        <v>0</v>
      </c>
    </row>
    <row r="56" spans="1:5" x14ac:dyDescent="0.25">
      <c r="A56" s="116"/>
      <c r="B56" s="118" t="s">
        <v>186</v>
      </c>
      <c r="C56" s="115">
        <v>37646739.93</v>
      </c>
      <c r="D56" s="117">
        <v>36008070.869999997</v>
      </c>
    </row>
    <row r="57" spans="1:5" x14ac:dyDescent="0.25">
      <c r="A57" s="116"/>
      <c r="B57" s="118" t="s">
        <v>185</v>
      </c>
      <c r="C57" s="115">
        <v>0</v>
      </c>
      <c r="D57" s="114">
        <v>0</v>
      </c>
    </row>
    <row r="58" spans="1:5" x14ac:dyDescent="0.25">
      <c r="A58" s="113" t="s">
        <v>184</v>
      </c>
      <c r="B58" s="112"/>
      <c r="C58" s="111">
        <f>C59</f>
        <v>7382416.6100000003</v>
      </c>
      <c r="D58" s="110">
        <f>D59</f>
        <v>1294925.55</v>
      </c>
    </row>
    <row r="59" spans="1:5" x14ac:dyDescent="0.25">
      <c r="A59" s="116"/>
      <c r="B59" s="118" t="s">
        <v>183</v>
      </c>
      <c r="C59" s="115">
        <v>7382416.6100000003</v>
      </c>
      <c r="D59" s="117">
        <v>1294925.55</v>
      </c>
    </row>
    <row r="60" spans="1:5" x14ac:dyDescent="0.25">
      <c r="A60" s="116"/>
      <c r="B60" s="105"/>
      <c r="C60" s="115"/>
      <c r="D60" s="114"/>
    </row>
    <row r="61" spans="1:5" x14ac:dyDescent="0.25">
      <c r="A61" s="113" t="s">
        <v>182</v>
      </c>
      <c r="B61" s="112"/>
      <c r="C61" s="111">
        <f>C58+C51+C45+C31+C27+C41</f>
        <v>379598112.61000001</v>
      </c>
      <c r="D61" s="110">
        <f>D58+D51+D45+D31+D27+D41</f>
        <v>379115585.40999997</v>
      </c>
    </row>
    <row r="62" spans="1:5" x14ac:dyDescent="0.25">
      <c r="A62" s="116"/>
      <c r="B62" s="105"/>
      <c r="C62" s="115"/>
      <c r="D62" s="114"/>
    </row>
    <row r="63" spans="1:5" ht="20.25" x14ac:dyDescent="0.3">
      <c r="A63" s="113" t="s">
        <v>181</v>
      </c>
      <c r="B63" s="112"/>
      <c r="C63" s="111">
        <f>C24-C61</f>
        <v>25954065.819999933</v>
      </c>
      <c r="D63" s="110">
        <f>D24-D61</f>
        <v>57767632.110000014</v>
      </c>
      <c r="E63" s="106" t="str">
        <f>IF((C63-'ETCA-I-01'!F39)&gt;0.9,"ERROR!!!, NO COINCIDEN LOS MONTOS CON LO REPORTADO EN EL FORMATO ETCA-I-01","")</f>
        <v/>
      </c>
    </row>
    <row r="64" spans="1:5" ht="21" thickBot="1" x14ac:dyDescent="0.35">
      <c r="A64" s="109"/>
      <c r="B64" s="108"/>
      <c r="C64" s="108"/>
      <c r="D64" s="107"/>
      <c r="E64" s="106" t="str">
        <f>IF((D63-'ETCA-I-01'!G39)&gt;0.9,"ERROR!!!, NO COINCIDEN LOS MONTOS CON LO REPORTADO EN EL FORMATO ETCA-I-01","")</f>
        <v>ERROR!!!, NO COINCIDEN LOS MONTOS CON LO REPORTADO EN EL FORMATO ETCA-I-01</v>
      </c>
    </row>
    <row r="65" spans="1:4" s="101" customFormat="1" ht="16.5" customHeight="1" x14ac:dyDescent="0.25">
      <c r="A65" s="105"/>
      <c r="B65" s="5" t="s">
        <v>180</v>
      </c>
      <c r="C65" s="105"/>
      <c r="D65" s="104"/>
    </row>
    <row r="66" spans="1:4" s="101" customFormat="1" ht="16.5" customHeight="1" x14ac:dyDescent="0.25">
      <c r="A66" s="105"/>
      <c r="B66" s="105"/>
      <c r="C66" s="105" t="s">
        <v>179</v>
      </c>
      <c r="D66" s="104"/>
    </row>
    <row r="67" spans="1:4" s="101" customFormat="1" ht="16.5" customHeight="1" x14ac:dyDescent="0.25">
      <c r="A67" s="105"/>
      <c r="B67" s="105" t="s">
        <v>179</v>
      </c>
      <c r="C67" s="105" t="s">
        <v>179</v>
      </c>
      <c r="D67" s="104"/>
    </row>
    <row r="68" spans="1:4" s="101" customFormat="1" ht="16.5" customHeight="1" x14ac:dyDescent="0.25">
      <c r="A68" s="105"/>
      <c r="B68" s="105"/>
      <c r="C68" s="105"/>
      <c r="D68" s="104"/>
    </row>
    <row r="69" spans="1:4" s="101" customFormat="1" ht="16.5" customHeight="1" x14ac:dyDescent="0.3">
      <c r="A69" s="103"/>
      <c r="B69" s="1" t="s">
        <v>179</v>
      </c>
      <c r="C69" s="103"/>
      <c r="D69" s="102"/>
    </row>
    <row r="70" spans="1:4" x14ac:dyDescent="0.3">
      <c r="C70" s="3"/>
      <c r="D70" s="100" t="s">
        <v>0</v>
      </c>
    </row>
  </sheetData>
  <sheetProtection password="C115" sheet="1" formatColumns="0" formatRows="0" insertHyperlinks="0"/>
  <mergeCells count="6">
    <mergeCell ref="A1:D1"/>
    <mergeCell ref="A4:B4"/>
    <mergeCell ref="A15:B15"/>
    <mergeCell ref="A5:B5"/>
    <mergeCell ref="A2:D2"/>
    <mergeCell ref="A3:D3"/>
  </mergeCells>
  <printOptions horizontalCentered="1"/>
  <pageMargins left="0.47244094488188981" right="0.19685039370078741" top="0.39370078740157483" bottom="0.19685039370078741" header="0.31496062992125984" footer="0.19685039370078741"/>
  <pageSetup scale="62"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536EE-36A1-47DC-A12B-B252F887422E}">
  <sheetPr>
    <tabColor theme="0" tint="-0.14999847407452621"/>
  </sheetPr>
  <dimension ref="A1:G42"/>
  <sheetViews>
    <sheetView view="pageBreakPreview" zoomScaleNormal="100" zoomScaleSheetLayoutView="100" workbookViewId="0">
      <selection activeCell="D30" sqref="D30"/>
    </sheetView>
  </sheetViews>
  <sheetFormatPr baseColWidth="10" defaultRowHeight="15" x14ac:dyDescent="0.25"/>
  <cols>
    <col min="1" max="1" width="41.5703125" customWidth="1"/>
    <col min="2" max="2" width="19.42578125" customWidth="1"/>
    <col min="3" max="3" width="17.140625" customWidth="1"/>
    <col min="4" max="4" width="15.140625" customWidth="1"/>
    <col min="5" max="5" width="19" customWidth="1"/>
    <col min="6" max="6" width="14.42578125" customWidth="1"/>
  </cols>
  <sheetData>
    <row r="1" spans="1:6" x14ac:dyDescent="0.25">
      <c r="A1" s="173" t="str">
        <f>'ETCA-I-01'!$A$1:$G$2</f>
        <v xml:space="preserve">Comision Estatal del Agua </v>
      </c>
      <c r="B1" s="172"/>
      <c r="C1" s="172"/>
      <c r="D1" s="172"/>
      <c r="E1" s="172"/>
      <c r="F1" s="171"/>
    </row>
    <row r="2" spans="1:6" x14ac:dyDescent="0.25">
      <c r="A2" s="170" t="s">
        <v>252</v>
      </c>
      <c r="B2" s="169"/>
      <c r="C2" s="169"/>
      <c r="D2" s="169"/>
      <c r="E2" s="169"/>
      <c r="F2" s="168"/>
    </row>
    <row r="3" spans="1:6" ht="15.75" thickBot="1" x14ac:dyDescent="0.3">
      <c r="A3" s="167" t="str">
        <f>'ETCA-I-03'!A3:D3</f>
        <v>Del 01 de enero  al 30 de Septiembre de 2020</v>
      </c>
      <c r="B3" s="166"/>
      <c r="C3" s="166"/>
      <c r="D3" s="166"/>
      <c r="E3" s="166"/>
      <c r="F3" s="165"/>
    </row>
    <row r="4" spans="1:6" ht="64.5" thickBot="1" x14ac:dyDescent="0.3">
      <c r="A4" s="164" t="s">
        <v>251</v>
      </c>
      <c r="B4" s="163" t="s">
        <v>250</v>
      </c>
      <c r="C4" s="163" t="s">
        <v>249</v>
      </c>
      <c r="D4" s="163" t="s">
        <v>248</v>
      </c>
      <c r="E4" s="163" t="s">
        <v>247</v>
      </c>
      <c r="F4" s="162" t="s">
        <v>246</v>
      </c>
    </row>
    <row r="5" spans="1:6" x14ac:dyDescent="0.25">
      <c r="A5" s="161"/>
      <c r="B5" s="160"/>
      <c r="C5" s="160"/>
      <c r="D5" s="160"/>
      <c r="E5" s="159"/>
      <c r="F5" s="159"/>
    </row>
    <row r="6" spans="1:6" ht="22.5" x14ac:dyDescent="0.25">
      <c r="A6" s="149" t="s">
        <v>245</v>
      </c>
      <c r="B6" s="155">
        <f>B7+B8+B9</f>
        <v>19193704.460000001</v>
      </c>
      <c r="C6" s="146"/>
      <c r="D6" s="146"/>
      <c r="E6" s="152"/>
      <c r="F6" s="144">
        <f>SUM(B6:E6)</f>
        <v>19193704.460000001</v>
      </c>
    </row>
    <row r="7" spans="1:6" x14ac:dyDescent="0.25">
      <c r="A7" s="147" t="s">
        <v>15</v>
      </c>
      <c r="B7" s="153">
        <v>11585449.25</v>
      </c>
      <c r="C7" s="148"/>
      <c r="D7" s="148"/>
      <c r="E7" s="154"/>
      <c r="F7" s="144">
        <f>SUM(B7:E7)</f>
        <v>11585449.25</v>
      </c>
    </row>
    <row r="8" spans="1:6" x14ac:dyDescent="0.25">
      <c r="A8" s="147" t="s">
        <v>14</v>
      </c>
      <c r="B8" s="153">
        <v>7608255.2100000009</v>
      </c>
      <c r="C8" s="148"/>
      <c r="D8" s="148"/>
      <c r="E8" s="154"/>
      <c r="F8" s="144">
        <f>SUM(B8:E8)</f>
        <v>7608255.2100000009</v>
      </c>
    </row>
    <row r="9" spans="1:6" x14ac:dyDescent="0.25">
      <c r="A9" s="147" t="s">
        <v>13</v>
      </c>
      <c r="B9" s="153"/>
      <c r="C9" s="148"/>
      <c r="D9" s="148"/>
      <c r="E9" s="154"/>
      <c r="F9" s="144">
        <f>SUM(B9:E9)</f>
        <v>0</v>
      </c>
    </row>
    <row r="10" spans="1:6" x14ac:dyDescent="0.25">
      <c r="A10" s="149"/>
      <c r="B10" s="157"/>
      <c r="C10" s="157"/>
      <c r="D10" s="157"/>
      <c r="E10" s="156"/>
      <c r="F10" s="156"/>
    </row>
    <row r="11" spans="1:6" ht="22.5" x14ac:dyDescent="0.25">
      <c r="A11" s="149" t="s">
        <v>244</v>
      </c>
      <c r="B11" s="146"/>
      <c r="C11" s="155">
        <f>C13+C14+C15+C16</f>
        <v>77382873.650000036</v>
      </c>
      <c r="D11" s="155">
        <f>D12</f>
        <v>52869841.82</v>
      </c>
      <c r="E11" s="152"/>
      <c r="F11" s="144">
        <f>SUM(B11:E11)</f>
        <v>130252715.47000003</v>
      </c>
    </row>
    <row r="12" spans="1:6" x14ac:dyDescent="0.25">
      <c r="A12" s="147" t="s">
        <v>181</v>
      </c>
      <c r="B12" s="148"/>
      <c r="C12" s="148"/>
      <c r="D12" s="153">
        <v>52869841.82</v>
      </c>
      <c r="E12" s="154"/>
      <c r="F12" s="144">
        <f>SUM(B12:E12)</f>
        <v>52869841.82</v>
      </c>
    </row>
    <row r="13" spans="1:6" x14ac:dyDescent="0.25">
      <c r="A13" s="147" t="s">
        <v>10</v>
      </c>
      <c r="B13" s="148"/>
      <c r="C13" s="153">
        <v>415338464.79000002</v>
      </c>
      <c r="D13" s="148"/>
      <c r="E13" s="154"/>
      <c r="F13" s="144">
        <f>SUM(B13:E13)</f>
        <v>415338464.79000002</v>
      </c>
    </row>
    <row r="14" spans="1:6" x14ac:dyDescent="0.25">
      <c r="A14" s="147" t="s">
        <v>9</v>
      </c>
      <c r="B14" s="148"/>
      <c r="C14" s="153"/>
      <c r="D14" s="148"/>
      <c r="E14" s="154"/>
      <c r="F14" s="144">
        <f>SUM(B14:E14)</f>
        <v>0</v>
      </c>
    </row>
    <row r="15" spans="1:6" x14ac:dyDescent="0.25">
      <c r="A15" s="147" t="s">
        <v>8</v>
      </c>
      <c r="B15" s="148"/>
      <c r="C15" s="153"/>
      <c r="D15" s="148"/>
      <c r="E15" s="154"/>
      <c r="F15" s="144">
        <f>SUM(B15:E15)</f>
        <v>0</v>
      </c>
    </row>
    <row r="16" spans="1:6" x14ac:dyDescent="0.25">
      <c r="A16" s="147" t="s">
        <v>7</v>
      </c>
      <c r="B16" s="148"/>
      <c r="C16" s="153">
        <v>-337955591.13999999</v>
      </c>
      <c r="D16" s="148"/>
      <c r="E16" s="154"/>
      <c r="F16" s="144">
        <f>SUM(B16:E16)</f>
        <v>-337955591.13999999</v>
      </c>
    </row>
    <row r="17" spans="1:7" x14ac:dyDescent="0.25">
      <c r="A17" s="149"/>
      <c r="B17" s="157"/>
      <c r="C17" s="157"/>
      <c r="D17" s="157"/>
      <c r="E17" s="156"/>
      <c r="F17" s="156"/>
    </row>
    <row r="18" spans="1:7" ht="38.25" customHeight="1" x14ac:dyDescent="0.25">
      <c r="A18" s="149" t="s">
        <v>243</v>
      </c>
      <c r="B18" s="148"/>
      <c r="C18" s="148"/>
      <c r="D18" s="148"/>
      <c r="E18" s="144">
        <f>E19+E20</f>
        <v>0</v>
      </c>
      <c r="F18" s="144">
        <f>SUM(B18:E18)</f>
        <v>0</v>
      </c>
    </row>
    <row r="19" spans="1:7" x14ac:dyDescent="0.25">
      <c r="A19" s="147" t="s">
        <v>5</v>
      </c>
      <c r="B19" s="148"/>
      <c r="C19" s="148"/>
      <c r="D19" s="148"/>
      <c r="E19" s="145"/>
      <c r="F19" s="144">
        <f>SUM(B19:E19)</f>
        <v>0</v>
      </c>
    </row>
    <row r="20" spans="1:7" x14ac:dyDescent="0.25">
      <c r="A20" s="147" t="s">
        <v>4</v>
      </c>
      <c r="B20" s="148"/>
      <c r="C20" s="148"/>
      <c r="D20" s="148"/>
      <c r="E20" s="145"/>
      <c r="F20" s="144">
        <f>SUM(B20:E20)</f>
        <v>0</v>
      </c>
    </row>
    <row r="21" spans="1:7" x14ac:dyDescent="0.25">
      <c r="A21" s="147"/>
      <c r="B21" s="151"/>
      <c r="C21" s="151"/>
      <c r="D21" s="151"/>
      <c r="E21" s="150"/>
      <c r="F21" s="150"/>
    </row>
    <row r="22" spans="1:7" ht="28.5" customHeight="1" x14ac:dyDescent="0.25">
      <c r="A22" s="158" t="s">
        <v>242</v>
      </c>
      <c r="B22" s="155">
        <f>B6</f>
        <v>19193704.460000001</v>
      </c>
      <c r="C22" s="155">
        <f>C11</f>
        <v>77382873.650000036</v>
      </c>
      <c r="D22" s="155">
        <f>D11</f>
        <v>52869841.82</v>
      </c>
      <c r="E22" s="144">
        <f>E18</f>
        <v>0</v>
      </c>
      <c r="F22" s="144">
        <f>SUM(B22:E22)</f>
        <v>149446419.93000004</v>
      </c>
      <c r="G22" t="str">
        <f>IF((F22-'ETCA-I-01'!G48)&gt;0.99,"ERROR: DEBERÁ SER IGUAL QUE TOTAL HACIENDA PÚBLICA/PATRIMONIO DEL FORMATO ETCA-I-01","")</f>
        <v/>
      </c>
    </row>
    <row r="23" spans="1:7" x14ac:dyDescent="0.25">
      <c r="A23" s="149"/>
      <c r="B23" s="157"/>
      <c r="C23" s="157"/>
      <c r="D23" s="157"/>
      <c r="E23" s="156"/>
      <c r="F23" s="156"/>
    </row>
    <row r="24" spans="1:7" ht="22.5" x14ac:dyDescent="0.25">
      <c r="A24" s="149" t="s">
        <v>241</v>
      </c>
      <c r="B24" s="155">
        <f>B25+B26+B27</f>
        <v>4842777.71</v>
      </c>
      <c r="C24" s="146"/>
      <c r="D24" s="146"/>
      <c r="E24" s="152"/>
      <c r="F24" s="144">
        <f>SUM(B24:E24)</f>
        <v>4842777.71</v>
      </c>
    </row>
    <row r="25" spans="1:7" x14ac:dyDescent="0.25">
      <c r="A25" s="147" t="s">
        <v>15</v>
      </c>
      <c r="B25" s="153">
        <v>4842777.71</v>
      </c>
      <c r="C25" s="148"/>
      <c r="D25" s="148"/>
      <c r="E25" s="154"/>
      <c r="F25" s="144">
        <f>SUM(B25:E25)</f>
        <v>4842777.71</v>
      </c>
    </row>
    <row r="26" spans="1:7" x14ac:dyDescent="0.25">
      <c r="A26" s="147" t="s">
        <v>14</v>
      </c>
      <c r="B26" s="153"/>
      <c r="C26" s="148"/>
      <c r="D26" s="148"/>
      <c r="E26" s="154"/>
      <c r="F26" s="144">
        <f>SUM(B26:E26)</f>
        <v>0</v>
      </c>
    </row>
    <row r="27" spans="1:7" x14ac:dyDescent="0.25">
      <c r="A27" s="147" t="s">
        <v>13</v>
      </c>
      <c r="B27" s="153"/>
      <c r="C27" s="148"/>
      <c r="D27" s="148"/>
      <c r="E27" s="154"/>
      <c r="F27" s="144">
        <f>SUM(B27:E27)</f>
        <v>0</v>
      </c>
    </row>
    <row r="28" spans="1:7" x14ac:dyDescent="0.25">
      <c r="A28" s="149"/>
      <c r="B28" s="157"/>
      <c r="C28" s="157"/>
      <c r="D28" s="157"/>
      <c r="E28" s="156"/>
      <c r="F28" s="156"/>
    </row>
    <row r="29" spans="1:7" ht="22.5" x14ac:dyDescent="0.25">
      <c r="A29" s="149" t="s">
        <v>240</v>
      </c>
      <c r="B29" s="146"/>
      <c r="C29" s="155">
        <f>C31</f>
        <v>415338464.79000002</v>
      </c>
      <c r="D29" s="155">
        <f>D30+D31+D32+D33+D34</f>
        <v>-308776190.80000001</v>
      </c>
      <c r="E29" s="152"/>
      <c r="F29" s="144">
        <f>SUM(B29:E29)</f>
        <v>106562273.99000001</v>
      </c>
    </row>
    <row r="30" spans="1:7" x14ac:dyDescent="0.25">
      <c r="A30" s="147" t="s">
        <v>181</v>
      </c>
      <c r="B30" s="148"/>
      <c r="C30" s="148"/>
      <c r="D30" s="153">
        <v>25954065.819999993</v>
      </c>
      <c r="E30" s="154"/>
      <c r="F30" s="144">
        <f>SUM(B30:E30)</f>
        <v>25954065.819999993</v>
      </c>
    </row>
    <row r="31" spans="1:7" x14ac:dyDescent="0.25">
      <c r="A31" s="147" t="s">
        <v>10</v>
      </c>
      <c r="B31" s="148"/>
      <c r="C31" s="153">
        <v>415338464.79000002</v>
      </c>
      <c r="D31" s="153">
        <v>-415338464.79000002</v>
      </c>
      <c r="E31" s="154"/>
      <c r="F31" s="144">
        <f>SUM(B31:E31)</f>
        <v>0</v>
      </c>
    </row>
    <row r="32" spans="1:7" x14ac:dyDescent="0.25">
      <c r="A32" s="147" t="s">
        <v>9</v>
      </c>
      <c r="B32" s="148"/>
      <c r="C32" s="148"/>
      <c r="D32" s="153"/>
      <c r="E32" s="154"/>
      <c r="F32" s="144">
        <f>SUM(B32:E32)</f>
        <v>0</v>
      </c>
    </row>
    <row r="33" spans="1:7" x14ac:dyDescent="0.25">
      <c r="A33" s="147" t="s">
        <v>8</v>
      </c>
      <c r="B33" s="148"/>
      <c r="C33" s="148"/>
      <c r="D33" s="153"/>
      <c r="E33" s="154"/>
      <c r="F33" s="144">
        <f>SUM(B33:E33)</f>
        <v>0</v>
      </c>
    </row>
    <row r="34" spans="1:7" x14ac:dyDescent="0.25">
      <c r="A34" s="147" t="s">
        <v>7</v>
      </c>
      <c r="B34" s="146"/>
      <c r="C34" s="146"/>
      <c r="D34" s="153">
        <v>80608208.170000017</v>
      </c>
      <c r="E34" s="152"/>
      <c r="F34" s="144">
        <f>SUM(B34:E34)</f>
        <v>80608208.170000017</v>
      </c>
    </row>
    <row r="35" spans="1:7" x14ac:dyDescent="0.25">
      <c r="A35" s="147"/>
      <c r="B35" s="151"/>
      <c r="C35" s="151"/>
      <c r="D35" s="151"/>
      <c r="E35" s="150"/>
      <c r="F35" s="150"/>
    </row>
    <row r="36" spans="1:7" ht="33.75" x14ac:dyDescent="0.25">
      <c r="A36" s="149" t="s">
        <v>239</v>
      </c>
      <c r="B36" s="148"/>
      <c r="C36" s="148"/>
      <c r="D36" s="148"/>
      <c r="E36" s="144">
        <f>E37+E38</f>
        <v>0</v>
      </c>
      <c r="F36" s="144">
        <f>SUM(B36:E36)</f>
        <v>0</v>
      </c>
    </row>
    <row r="37" spans="1:7" x14ac:dyDescent="0.25">
      <c r="A37" s="147" t="s">
        <v>5</v>
      </c>
      <c r="B37" s="148"/>
      <c r="C37" s="148"/>
      <c r="D37" s="148"/>
      <c r="E37" s="145"/>
      <c r="F37" s="144">
        <f>SUM(B37:E37)</f>
        <v>0</v>
      </c>
    </row>
    <row r="38" spans="1:7" x14ac:dyDescent="0.25">
      <c r="A38" s="147" t="s">
        <v>4</v>
      </c>
      <c r="B38" s="146"/>
      <c r="C38" s="146"/>
      <c r="D38" s="146"/>
      <c r="E38" s="145"/>
      <c r="F38" s="144">
        <f>SUM(B38:E38)</f>
        <v>0</v>
      </c>
    </row>
    <row r="39" spans="1:7" ht="15.75" thickBot="1" x14ac:dyDescent="0.3">
      <c r="A39" s="143"/>
      <c r="B39" s="142"/>
      <c r="C39" s="142"/>
      <c r="D39" s="142"/>
      <c r="E39" s="141"/>
      <c r="F39" s="141"/>
    </row>
    <row r="40" spans="1:7" ht="20.25" customHeight="1" thickBot="1" x14ac:dyDescent="0.3">
      <c r="A40" s="140" t="s">
        <v>238</v>
      </c>
      <c r="B40" s="139">
        <f>B22+B24</f>
        <v>24036482.170000002</v>
      </c>
      <c r="C40" s="139">
        <f>C22+C29</f>
        <v>492721338.44000006</v>
      </c>
      <c r="D40" s="139">
        <f>D22+D29</f>
        <v>-255906348.98000002</v>
      </c>
      <c r="E40" s="138">
        <f>E22+E36</f>
        <v>0</v>
      </c>
      <c r="F40" s="138">
        <f>SUM(B40:E40)</f>
        <v>260851471.63000005</v>
      </c>
      <c r="G40" t="str">
        <f>IF((F40-'ETCA-I-01'!F48)&gt;0.99,"ERROR: DEBERÁ SER IGUAL QUE TOTAL HACIENDA PÚBLICA/PATRIMONIO DEL FORMATO ETCA-I-01","")</f>
        <v/>
      </c>
    </row>
    <row r="41" spans="1:7" x14ac:dyDescent="0.25">
      <c r="A41" s="137"/>
      <c r="E41" s="136"/>
      <c r="F41" s="136"/>
    </row>
    <row r="42" spans="1:7" x14ac:dyDescent="0.25">
      <c r="F42" s="136"/>
    </row>
  </sheetData>
  <sheetProtection formatColumns="0" formatRows="0"/>
  <mergeCells count="3">
    <mergeCell ref="A1:F1"/>
    <mergeCell ref="A2:F2"/>
    <mergeCell ref="A3:F3"/>
  </mergeCells>
  <pageMargins left="0.7" right="0.7" top="0.75" bottom="0.75" header="0.3" footer="0.3"/>
  <pageSetup scale="7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9F4D2-B14A-4E3F-9DF7-E94A383BB29F}">
  <sheetPr>
    <tabColor theme="0" tint="-0.14999847407452621"/>
  </sheetPr>
  <dimension ref="A1:D67"/>
  <sheetViews>
    <sheetView view="pageBreakPreview" topLeftCell="A42" zoomScale="90" zoomScaleNormal="100" zoomScaleSheetLayoutView="90" workbookViewId="0">
      <selection activeCell="D30" sqref="D30"/>
    </sheetView>
  </sheetViews>
  <sheetFormatPr baseColWidth="10" defaultColWidth="11.28515625" defaultRowHeight="16.5" x14ac:dyDescent="0.3"/>
  <cols>
    <col min="1" max="1" width="80.85546875" style="1" bestFit="1" customWidth="1"/>
    <col min="2" max="3" width="17" style="1" customWidth="1"/>
    <col min="4" max="16384" width="11.28515625" style="1"/>
  </cols>
  <sheetData>
    <row r="1" spans="1:4" x14ac:dyDescent="0.3">
      <c r="A1" s="96" t="str">
        <f>'ETCA-I-01'!A1:G1</f>
        <v xml:space="preserve">Comision Estatal del Agua </v>
      </c>
      <c r="B1" s="96"/>
      <c r="C1" s="96"/>
    </row>
    <row r="2" spans="1:4" s="97" customFormat="1" ht="15.75" x14ac:dyDescent="0.25">
      <c r="A2" s="63" t="s">
        <v>260</v>
      </c>
      <c r="B2" s="63"/>
      <c r="C2" s="63"/>
    </row>
    <row r="3" spans="1:4" s="97" customFormat="1" ht="17.25" thickBot="1" x14ac:dyDescent="0.3">
      <c r="A3" s="198" t="str">
        <f>'ETCA-I-03'!A3:D3</f>
        <v>Del 01 de enero  al 30 de Septiembre de 2020</v>
      </c>
      <c r="B3" s="198"/>
      <c r="C3" s="198"/>
    </row>
    <row r="4" spans="1:4" ht="30" customHeight="1" thickBot="1" x14ac:dyDescent="0.35">
      <c r="A4" s="197"/>
      <c r="B4" s="196" t="s">
        <v>259</v>
      </c>
      <c r="C4" s="195" t="s">
        <v>258</v>
      </c>
    </row>
    <row r="5" spans="1:4" ht="17.25" thickTop="1" x14ac:dyDescent="0.3">
      <c r="A5" s="191" t="s">
        <v>257</v>
      </c>
      <c r="B5" s="190">
        <f>B6+B15</f>
        <v>43963171.460000001</v>
      </c>
      <c r="C5" s="189">
        <f>C6+C15</f>
        <v>78820610.439999998</v>
      </c>
    </row>
    <row r="6" spans="1:4" x14ac:dyDescent="0.3">
      <c r="A6" s="184" t="s">
        <v>57</v>
      </c>
      <c r="B6" s="183">
        <f>SUM(B7:B13)</f>
        <v>34790847.810000002</v>
      </c>
      <c r="C6" s="182">
        <f>SUM(C7:C13)</f>
        <v>38936167.579999998</v>
      </c>
    </row>
    <row r="7" spans="1:4" s="174" customFormat="1" ht="13.5" x14ac:dyDescent="0.25">
      <c r="A7" s="181" t="s">
        <v>55</v>
      </c>
      <c r="B7" s="175">
        <v>32981377.57</v>
      </c>
      <c r="C7" s="180"/>
      <c r="D7" s="194"/>
    </row>
    <row r="8" spans="1:4" s="174" customFormat="1" ht="13.5" x14ac:dyDescent="0.25">
      <c r="A8" s="181" t="s">
        <v>53</v>
      </c>
      <c r="B8" s="175"/>
      <c r="C8" s="180">
        <v>24198385.199999999</v>
      </c>
    </row>
    <row r="9" spans="1:4" s="174" customFormat="1" ht="13.5" x14ac:dyDescent="0.25">
      <c r="A9" s="181" t="s">
        <v>51</v>
      </c>
      <c r="B9" s="175"/>
      <c r="C9" s="180">
        <v>14503211.050000001</v>
      </c>
    </row>
    <row r="10" spans="1:4" s="174" customFormat="1" ht="13.5" x14ac:dyDescent="0.25">
      <c r="A10" s="181" t="s">
        <v>256</v>
      </c>
      <c r="B10" s="175"/>
      <c r="C10" s="180"/>
    </row>
    <row r="11" spans="1:4" s="174" customFormat="1" ht="13.5" x14ac:dyDescent="0.25">
      <c r="A11" s="181" t="s">
        <v>47</v>
      </c>
      <c r="B11" s="175"/>
      <c r="C11" s="180">
        <v>234571.33</v>
      </c>
    </row>
    <row r="12" spans="1:4" s="174" customFormat="1" ht="13.5" x14ac:dyDescent="0.25">
      <c r="A12" s="181" t="s">
        <v>45</v>
      </c>
      <c r="B12" s="175">
        <v>1809470.24</v>
      </c>
      <c r="C12" s="180"/>
    </row>
    <row r="13" spans="1:4" s="174" customFormat="1" ht="13.5" x14ac:dyDescent="0.25">
      <c r="A13" s="181" t="s">
        <v>43</v>
      </c>
      <c r="B13" s="175"/>
      <c r="C13" s="180"/>
    </row>
    <row r="14" spans="1:4" ht="5.25" customHeight="1" x14ac:dyDescent="0.3">
      <c r="A14" s="191"/>
      <c r="B14" s="186"/>
      <c r="C14" s="185"/>
    </row>
    <row r="15" spans="1:4" x14ac:dyDescent="0.3">
      <c r="A15" s="184" t="s">
        <v>38</v>
      </c>
      <c r="B15" s="183">
        <f>SUM(B16:B24)</f>
        <v>9172323.6500000004</v>
      </c>
      <c r="C15" s="182">
        <f>SUM(C16:C24)</f>
        <v>39884442.859999999</v>
      </c>
    </row>
    <row r="16" spans="1:4" s="174" customFormat="1" ht="13.5" x14ac:dyDescent="0.25">
      <c r="A16" s="181" t="s">
        <v>36</v>
      </c>
      <c r="B16" s="175"/>
      <c r="C16" s="180"/>
    </row>
    <row r="17" spans="1:3" s="174" customFormat="1" ht="13.5" x14ac:dyDescent="0.25">
      <c r="A17" s="181" t="s">
        <v>34</v>
      </c>
      <c r="B17" s="175"/>
      <c r="C17" s="180"/>
    </row>
    <row r="18" spans="1:3" s="174" customFormat="1" ht="13.5" x14ac:dyDescent="0.25">
      <c r="A18" s="181" t="s">
        <v>32</v>
      </c>
      <c r="B18" s="175">
        <v>9172323.6500000004</v>
      </c>
      <c r="C18" s="180"/>
    </row>
    <row r="19" spans="1:3" s="174" customFormat="1" ht="13.5" x14ac:dyDescent="0.25">
      <c r="A19" s="181" t="s">
        <v>30</v>
      </c>
      <c r="B19" s="175"/>
      <c r="C19" s="180">
        <v>38613831.369999997</v>
      </c>
    </row>
    <row r="20" spans="1:3" s="174" customFormat="1" ht="13.5" x14ac:dyDescent="0.25">
      <c r="A20" s="181" t="s">
        <v>28</v>
      </c>
      <c r="B20" s="175"/>
      <c r="C20" s="180"/>
    </row>
    <row r="21" spans="1:3" s="174" customFormat="1" ht="13.5" x14ac:dyDescent="0.25">
      <c r="A21" s="181" t="s">
        <v>26</v>
      </c>
      <c r="B21" s="175"/>
      <c r="C21" s="180">
        <v>1025662.09</v>
      </c>
    </row>
    <row r="22" spans="1:3" s="174" customFormat="1" ht="13.5" x14ac:dyDescent="0.25">
      <c r="A22" s="181" t="s">
        <v>24</v>
      </c>
      <c r="B22" s="175"/>
      <c r="C22" s="180">
        <v>244949.4</v>
      </c>
    </row>
    <row r="23" spans="1:3" s="174" customFormat="1" ht="13.5" x14ac:dyDescent="0.25">
      <c r="A23" s="181" t="s">
        <v>23</v>
      </c>
      <c r="B23" s="175"/>
      <c r="C23" s="180"/>
    </row>
    <row r="24" spans="1:3" s="174" customFormat="1" ht="13.5" x14ac:dyDescent="0.25">
      <c r="A24" s="181" t="s">
        <v>22</v>
      </c>
      <c r="B24" s="175"/>
      <c r="C24" s="180"/>
    </row>
    <row r="25" spans="1:3" ht="6.75" customHeight="1" x14ac:dyDescent="0.3">
      <c r="A25" s="193"/>
      <c r="B25" s="186"/>
      <c r="C25" s="185"/>
    </row>
    <row r="26" spans="1:3" x14ac:dyDescent="0.3">
      <c r="A26" s="191" t="s">
        <v>255</v>
      </c>
      <c r="B26" s="190">
        <f>B27+B37</f>
        <v>0</v>
      </c>
      <c r="C26" s="189">
        <f>C27+C37</f>
        <v>76547612.719999999</v>
      </c>
    </row>
    <row r="27" spans="1:3" x14ac:dyDescent="0.3">
      <c r="A27" s="184" t="s">
        <v>56</v>
      </c>
      <c r="B27" s="183">
        <f>SUM(B28:B35)</f>
        <v>0</v>
      </c>
      <c r="C27" s="182">
        <f>SUM(C28:C35)</f>
        <v>60528103.599999994</v>
      </c>
    </row>
    <row r="28" spans="1:3" s="174" customFormat="1" ht="13.5" x14ac:dyDescent="0.25">
      <c r="A28" s="181" t="s">
        <v>54</v>
      </c>
      <c r="B28" s="175"/>
      <c r="C28" s="180">
        <v>55806470.259999998</v>
      </c>
    </row>
    <row r="29" spans="1:3" s="174" customFormat="1" ht="13.5" x14ac:dyDescent="0.25">
      <c r="A29" s="181" t="s">
        <v>52</v>
      </c>
      <c r="B29" s="175"/>
      <c r="C29" s="180">
        <v>706552.54</v>
      </c>
    </row>
    <row r="30" spans="1:3" s="174" customFormat="1" ht="13.5" x14ac:dyDescent="0.25">
      <c r="A30" s="181" t="s">
        <v>50</v>
      </c>
      <c r="B30" s="175"/>
      <c r="C30" s="180">
        <v>4015080.8</v>
      </c>
    </row>
    <row r="31" spans="1:3" s="174" customFormat="1" ht="13.5" x14ac:dyDescent="0.25">
      <c r="A31" s="181" t="s">
        <v>48</v>
      </c>
      <c r="B31" s="175"/>
      <c r="C31" s="180"/>
    </row>
    <row r="32" spans="1:3" s="174" customFormat="1" ht="13.5" x14ac:dyDescent="0.25">
      <c r="A32" s="181" t="s">
        <v>46</v>
      </c>
      <c r="B32" s="175"/>
      <c r="C32" s="180"/>
    </row>
    <row r="33" spans="1:3" s="174" customFormat="1" ht="13.5" x14ac:dyDescent="0.25">
      <c r="A33" s="181" t="s">
        <v>44</v>
      </c>
      <c r="B33" s="175"/>
      <c r="C33" s="180"/>
    </row>
    <row r="34" spans="1:3" s="174" customFormat="1" ht="13.5" x14ac:dyDescent="0.25">
      <c r="A34" s="181" t="s">
        <v>42</v>
      </c>
      <c r="B34" s="175"/>
      <c r="C34" s="180"/>
    </row>
    <row r="35" spans="1:3" s="174" customFormat="1" ht="13.5" x14ac:dyDescent="0.25">
      <c r="A35" s="181" t="s">
        <v>41</v>
      </c>
      <c r="B35" s="175"/>
      <c r="C35" s="180"/>
    </row>
    <row r="36" spans="1:3" ht="6" customHeight="1" x14ac:dyDescent="0.3">
      <c r="A36" s="191"/>
      <c r="B36" s="188"/>
      <c r="C36" s="187"/>
    </row>
    <row r="37" spans="1:3" x14ac:dyDescent="0.3">
      <c r="A37" s="184" t="s">
        <v>37</v>
      </c>
      <c r="B37" s="183">
        <f>SUM(B38:B43)</f>
        <v>0</v>
      </c>
      <c r="C37" s="182">
        <f>SUM(C38:C43)</f>
        <v>16019509.120000001</v>
      </c>
    </row>
    <row r="38" spans="1:3" s="174" customFormat="1" ht="13.5" x14ac:dyDescent="0.25">
      <c r="A38" s="181" t="s">
        <v>35</v>
      </c>
      <c r="B38" s="175"/>
      <c r="C38" s="180"/>
    </row>
    <row r="39" spans="1:3" s="174" customFormat="1" ht="13.5" x14ac:dyDescent="0.25">
      <c r="A39" s="181" t="s">
        <v>33</v>
      </c>
      <c r="B39" s="175"/>
      <c r="C39" s="180"/>
    </row>
    <row r="40" spans="1:3" s="174" customFormat="1" ht="13.5" x14ac:dyDescent="0.25">
      <c r="A40" s="181" t="s">
        <v>31</v>
      </c>
      <c r="B40" s="175"/>
      <c r="C40" s="180">
        <v>10819360.5</v>
      </c>
    </row>
    <row r="41" spans="1:3" s="174" customFormat="1" ht="13.5" x14ac:dyDescent="0.25">
      <c r="A41" s="181" t="s">
        <v>29</v>
      </c>
      <c r="B41" s="175"/>
      <c r="C41" s="180"/>
    </row>
    <row r="42" spans="1:3" s="174" customFormat="1" ht="13.5" x14ac:dyDescent="0.25">
      <c r="A42" s="181" t="s">
        <v>27</v>
      </c>
      <c r="B42" s="175"/>
      <c r="C42" s="180"/>
    </row>
    <row r="43" spans="1:3" s="174" customFormat="1" ht="13.5" x14ac:dyDescent="0.25">
      <c r="A43" s="181" t="s">
        <v>25</v>
      </c>
      <c r="B43" s="175"/>
      <c r="C43" s="180">
        <v>5200148.62</v>
      </c>
    </row>
    <row r="44" spans="1:3" x14ac:dyDescent="0.3">
      <c r="A44" s="192"/>
      <c r="B44" s="186"/>
      <c r="C44" s="185"/>
    </row>
    <row r="45" spans="1:3" x14ac:dyDescent="0.3">
      <c r="A45" s="191" t="s">
        <v>254</v>
      </c>
      <c r="B45" s="190">
        <f>B46+B51</f>
        <v>138320827.69</v>
      </c>
      <c r="C45" s="189">
        <f>C46+C51</f>
        <v>26915775.989999998</v>
      </c>
    </row>
    <row r="46" spans="1:3" x14ac:dyDescent="0.3">
      <c r="A46" s="184" t="s">
        <v>16</v>
      </c>
      <c r="B46" s="183">
        <f>SUM(B47:B49)</f>
        <v>4842777.7099999972</v>
      </c>
      <c r="C46" s="182">
        <f>SUM(C47:C49)</f>
        <v>0</v>
      </c>
    </row>
    <row r="47" spans="1:3" s="174" customFormat="1" ht="13.5" x14ac:dyDescent="0.25">
      <c r="A47" s="181" t="s">
        <v>15</v>
      </c>
      <c r="B47" s="175">
        <v>4842777.7099999972</v>
      </c>
      <c r="C47" s="180"/>
    </row>
    <row r="48" spans="1:3" s="174" customFormat="1" ht="13.5" x14ac:dyDescent="0.25">
      <c r="A48" s="181" t="s">
        <v>14</v>
      </c>
      <c r="B48" s="175"/>
      <c r="C48" s="180"/>
    </row>
    <row r="49" spans="1:3" s="174" customFormat="1" ht="13.5" x14ac:dyDescent="0.25">
      <c r="A49" s="181" t="s">
        <v>13</v>
      </c>
      <c r="B49" s="175"/>
      <c r="C49" s="180"/>
    </row>
    <row r="50" spans="1:3" ht="6" customHeight="1" x14ac:dyDescent="0.3">
      <c r="A50" s="184"/>
      <c r="B50" s="188"/>
      <c r="C50" s="187"/>
    </row>
    <row r="51" spans="1:3" ht="15.75" customHeight="1" x14ac:dyDescent="0.3">
      <c r="A51" s="184" t="s">
        <v>12</v>
      </c>
      <c r="B51" s="183">
        <f>SUM(B52:B56)</f>
        <v>133478049.98</v>
      </c>
      <c r="C51" s="182">
        <f>SUM(C52:C56)</f>
        <v>26915775.989999998</v>
      </c>
    </row>
    <row r="52" spans="1:3" s="174" customFormat="1" ht="13.5" x14ac:dyDescent="0.25">
      <c r="A52" s="181" t="s">
        <v>11</v>
      </c>
      <c r="B52" s="175"/>
      <c r="C52" s="180">
        <v>26915775.989999998</v>
      </c>
    </row>
    <row r="53" spans="1:3" s="174" customFormat="1" ht="13.5" x14ac:dyDescent="0.25">
      <c r="A53" s="181" t="s">
        <v>10</v>
      </c>
      <c r="B53" s="175">
        <v>52869841.810000002</v>
      </c>
      <c r="C53" s="180"/>
    </row>
    <row r="54" spans="1:3" s="174" customFormat="1" ht="13.5" x14ac:dyDescent="0.25">
      <c r="A54" s="181" t="s">
        <v>9</v>
      </c>
      <c r="B54" s="175"/>
      <c r="C54" s="180"/>
    </row>
    <row r="55" spans="1:3" s="174" customFormat="1" ht="13.5" x14ac:dyDescent="0.25">
      <c r="A55" s="181" t="s">
        <v>8</v>
      </c>
      <c r="B55" s="175"/>
      <c r="C55" s="180"/>
    </row>
    <row r="56" spans="1:3" s="174" customFormat="1" ht="13.5" x14ac:dyDescent="0.25">
      <c r="A56" s="181" t="s">
        <v>7</v>
      </c>
      <c r="B56" s="175">
        <v>80608208.170000002</v>
      </c>
      <c r="C56" s="180"/>
    </row>
    <row r="57" spans="1:3" ht="7.5" customHeight="1" x14ac:dyDescent="0.3">
      <c r="A57" s="184"/>
      <c r="B57" s="186"/>
      <c r="C57" s="185"/>
    </row>
    <row r="58" spans="1:3" x14ac:dyDescent="0.3">
      <c r="A58" s="184" t="s">
        <v>253</v>
      </c>
      <c r="B58" s="183">
        <f>SUM(B59:B60)</f>
        <v>0</v>
      </c>
      <c r="C58" s="182">
        <f>SUM(C59:C60)</f>
        <v>0</v>
      </c>
    </row>
    <row r="59" spans="1:3" s="174" customFormat="1" ht="13.5" x14ac:dyDescent="0.25">
      <c r="A59" s="181" t="s">
        <v>5</v>
      </c>
      <c r="B59" s="175"/>
      <c r="C59" s="180"/>
    </row>
    <row r="60" spans="1:3" s="174" customFormat="1" ht="14.25" thickBot="1" x14ac:dyDescent="0.3">
      <c r="A60" s="179" t="s">
        <v>4</v>
      </c>
      <c r="B60" s="178"/>
      <c r="C60" s="177"/>
    </row>
    <row r="61" spans="1:3" s="174" customFormat="1" ht="13.5" x14ac:dyDescent="0.25">
      <c r="A61" s="174" t="s">
        <v>180</v>
      </c>
      <c r="B61" s="175"/>
      <c r="C61" s="175"/>
    </row>
    <row r="62" spans="1:3" s="174" customFormat="1" ht="13.5" x14ac:dyDescent="0.25">
      <c r="B62" s="175"/>
      <c r="C62" s="175"/>
    </row>
    <row r="63" spans="1:3" s="174" customFormat="1" ht="13.5" x14ac:dyDescent="0.25">
      <c r="B63" s="175"/>
      <c r="C63" s="175"/>
    </row>
    <row r="64" spans="1:3" s="174" customFormat="1" ht="13.5" x14ac:dyDescent="0.25">
      <c r="A64" s="176"/>
      <c r="B64" s="175"/>
      <c r="C64" s="175"/>
    </row>
    <row r="65" spans="1:3" s="174" customFormat="1" ht="13.5" x14ac:dyDescent="0.25">
      <c r="A65" s="176" t="s">
        <v>179</v>
      </c>
      <c r="B65" s="175"/>
      <c r="C65" s="175"/>
    </row>
    <row r="66" spans="1:3" s="174" customFormat="1" ht="13.5" x14ac:dyDescent="0.25">
      <c r="A66" s="176" t="s">
        <v>179</v>
      </c>
      <c r="B66" s="175"/>
      <c r="C66" s="175"/>
    </row>
    <row r="67" spans="1:3" x14ac:dyDescent="0.3">
      <c r="A67" s="174" t="s">
        <v>179</v>
      </c>
    </row>
  </sheetData>
  <sheetProtection password="C115" sheet="1" formatColumns="0" formatRows="0"/>
  <mergeCells count="3">
    <mergeCell ref="A1:C1"/>
    <mergeCell ref="A2:C2"/>
    <mergeCell ref="A3:C3"/>
  </mergeCells>
  <pageMargins left="0.70866141732283472" right="0.70866141732283472" top="0.74803149606299213" bottom="0.74803149606299213" header="0.31496062992125984" footer="0.31496062992125984"/>
  <pageSetup scale="71" orientation="portrait"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C0B66-6509-4C6D-A817-5AF007B8716D}">
  <sheetPr>
    <tabColor theme="0" tint="-0.14999847407452621"/>
    <pageSetUpPr fitToPage="1"/>
  </sheetPr>
  <dimension ref="A1:E70"/>
  <sheetViews>
    <sheetView view="pageBreakPreview" zoomScale="140" zoomScaleNormal="100" zoomScaleSheetLayoutView="140" workbookViewId="0">
      <selection activeCell="D30" sqref="D30"/>
    </sheetView>
  </sheetViews>
  <sheetFormatPr baseColWidth="10" defaultColWidth="11.28515625" defaultRowHeight="16.5" x14ac:dyDescent="0.3"/>
  <cols>
    <col min="1" max="1" width="1.5703125" style="1" customWidth="1"/>
    <col min="2" max="2" width="70.85546875" style="1" customWidth="1"/>
    <col min="3" max="4" width="12.7109375" style="1" customWidth="1"/>
    <col min="5" max="16384" width="11.28515625" style="1"/>
  </cols>
  <sheetData>
    <row r="1" spans="1:4" x14ac:dyDescent="0.3">
      <c r="A1" s="96" t="str">
        <f>'ETCA-I-01'!A1</f>
        <v xml:space="preserve">Comision Estatal del Agua </v>
      </c>
      <c r="B1" s="96"/>
      <c r="C1" s="96"/>
      <c r="D1" s="96"/>
    </row>
    <row r="2" spans="1:4" x14ac:dyDescent="0.3">
      <c r="A2" s="63" t="s">
        <v>288</v>
      </c>
      <c r="B2" s="63"/>
      <c r="C2" s="63"/>
      <c r="D2" s="63"/>
    </row>
    <row r="3" spans="1:4" x14ac:dyDescent="0.3">
      <c r="A3" s="198" t="str">
        <f>'ETCA-I-01'!A3:G3</f>
        <v>Al 30 de Septiembre de 2020</v>
      </c>
      <c r="B3" s="198"/>
      <c r="C3" s="198"/>
      <c r="D3" s="198"/>
    </row>
    <row r="4" spans="1:4" ht="17.25" thickBot="1" x14ac:dyDescent="0.35">
      <c r="A4" s="242" t="s">
        <v>287</v>
      </c>
      <c r="B4" s="242"/>
      <c r="C4" s="133"/>
      <c r="D4" s="241"/>
    </row>
    <row r="5" spans="1:4" ht="23.25" customHeight="1" thickBot="1" x14ac:dyDescent="0.35">
      <c r="A5" s="240" t="s">
        <v>251</v>
      </c>
      <c r="B5" s="239"/>
      <c r="C5" s="238">
        <v>2020</v>
      </c>
      <c r="D5" s="237">
        <v>2019</v>
      </c>
    </row>
    <row r="6" spans="1:4" s="199" customFormat="1" ht="12" customHeight="1" thickTop="1" x14ac:dyDescent="0.25">
      <c r="A6" s="236" t="s">
        <v>286</v>
      </c>
      <c r="B6" s="235"/>
      <c r="C6" s="235"/>
      <c r="D6" s="234"/>
    </row>
    <row r="7" spans="1:4" s="199" customFormat="1" ht="12.75" customHeight="1" x14ac:dyDescent="0.25">
      <c r="A7" s="222"/>
      <c r="B7" s="224" t="s">
        <v>259</v>
      </c>
      <c r="C7" s="223">
        <f>SUM(C8:C17)</f>
        <v>478705607.84000003</v>
      </c>
      <c r="D7" s="228">
        <f>SUM(D8:D17)</f>
        <v>512358791.71000004</v>
      </c>
    </row>
    <row r="8" spans="1:4" s="232" customFormat="1" ht="11.1" customHeight="1" x14ac:dyDescent="0.25">
      <c r="A8" s="233"/>
      <c r="B8" s="231" t="s">
        <v>232</v>
      </c>
      <c r="C8" s="210"/>
      <c r="D8" s="209"/>
    </row>
    <row r="9" spans="1:4" s="232" customFormat="1" ht="11.1" customHeight="1" x14ac:dyDescent="0.25">
      <c r="A9" s="233"/>
      <c r="B9" s="231" t="s">
        <v>231</v>
      </c>
      <c r="C9" s="210"/>
      <c r="D9" s="209"/>
    </row>
    <row r="10" spans="1:4" s="232" customFormat="1" ht="11.1" customHeight="1" x14ac:dyDescent="0.25">
      <c r="A10" s="233"/>
      <c r="B10" s="231" t="s">
        <v>285</v>
      </c>
      <c r="C10" s="210"/>
      <c r="D10" s="209"/>
    </row>
    <row r="11" spans="1:4" s="232" customFormat="1" ht="11.1" customHeight="1" x14ac:dyDescent="0.25">
      <c r="A11" s="233"/>
      <c r="B11" s="231" t="s">
        <v>229</v>
      </c>
      <c r="C11" s="210"/>
      <c r="D11" s="209"/>
    </row>
    <row r="12" spans="1:4" s="232" customFormat="1" ht="11.1" customHeight="1" x14ac:dyDescent="0.25">
      <c r="A12" s="233"/>
      <c r="B12" s="231" t="s">
        <v>284</v>
      </c>
      <c r="C12" s="210">
        <v>545074.25</v>
      </c>
      <c r="D12" s="209"/>
    </row>
    <row r="13" spans="1:4" s="232" customFormat="1" ht="11.1" customHeight="1" x14ac:dyDescent="0.25">
      <c r="A13" s="233"/>
      <c r="B13" s="231" t="s">
        <v>227</v>
      </c>
      <c r="C13" s="210"/>
      <c r="D13" s="209"/>
    </row>
    <row r="14" spans="1:4" s="232" customFormat="1" ht="11.1" customHeight="1" x14ac:dyDescent="0.25">
      <c r="A14" s="233"/>
      <c r="B14" s="231" t="s">
        <v>226</v>
      </c>
      <c r="C14" s="210">
        <f>138070501.28-545074.25</f>
        <v>137525427.03</v>
      </c>
      <c r="D14" s="209">
        <v>226091144.74000001</v>
      </c>
    </row>
    <row r="15" spans="1:4" s="232" customFormat="1" ht="25.5" customHeight="1" x14ac:dyDescent="0.25">
      <c r="A15" s="233"/>
      <c r="B15" s="231" t="s">
        <v>283</v>
      </c>
      <c r="C15" s="210">
        <v>38932167.200000003</v>
      </c>
      <c r="D15" s="209"/>
    </row>
    <row r="16" spans="1:4" s="232" customFormat="1" ht="12" customHeight="1" x14ac:dyDescent="0.25">
      <c r="A16" s="233"/>
      <c r="B16" s="231" t="s">
        <v>282</v>
      </c>
      <c r="C16" s="210">
        <v>228549509.94999999</v>
      </c>
      <c r="D16" s="209">
        <v>255835840.83000001</v>
      </c>
    </row>
    <row r="17" spans="1:4" s="232" customFormat="1" ht="12" customHeight="1" x14ac:dyDescent="0.25">
      <c r="A17" s="233"/>
      <c r="B17" s="231" t="s">
        <v>281</v>
      </c>
      <c r="C17" s="210">
        <v>73153429.409999996</v>
      </c>
      <c r="D17" s="209">
        <v>30431806.140000001</v>
      </c>
    </row>
    <row r="18" spans="1:4" s="199" customFormat="1" ht="13.5" customHeight="1" x14ac:dyDescent="0.25">
      <c r="A18" s="222"/>
      <c r="B18" s="224" t="s">
        <v>258</v>
      </c>
      <c r="C18" s="223">
        <f>SUM(C19:C34)</f>
        <v>389880811.06999999</v>
      </c>
      <c r="D18" s="228">
        <f>SUM(D19:D34)</f>
        <v>366838651.55000001</v>
      </c>
    </row>
    <row r="19" spans="1:4" s="199" customFormat="1" ht="11.1" customHeight="1" x14ac:dyDescent="0.25">
      <c r="A19" s="222"/>
      <c r="B19" s="231" t="s">
        <v>213</v>
      </c>
      <c r="C19" s="210">
        <v>149095499.43000001</v>
      </c>
      <c r="D19" s="209">
        <v>142402770</v>
      </c>
    </row>
    <row r="20" spans="1:4" s="199" customFormat="1" ht="11.1" customHeight="1" x14ac:dyDescent="0.25">
      <c r="A20" s="222"/>
      <c r="B20" s="231" t="s">
        <v>212</v>
      </c>
      <c r="C20" s="210">
        <v>15197063.690000001</v>
      </c>
      <c r="D20" s="209">
        <v>16527827</v>
      </c>
    </row>
    <row r="21" spans="1:4" s="199" customFormat="1" ht="11.1" customHeight="1" x14ac:dyDescent="0.25">
      <c r="A21" s="222"/>
      <c r="B21" s="231" t="s">
        <v>211</v>
      </c>
      <c r="C21" s="210">
        <v>125805602.88</v>
      </c>
      <c r="D21" s="209">
        <v>112732172</v>
      </c>
    </row>
    <row r="22" spans="1:4" s="199" customFormat="1" ht="12.75" customHeight="1" x14ac:dyDescent="0.25">
      <c r="A22" s="222"/>
      <c r="B22" s="231" t="s">
        <v>209</v>
      </c>
      <c r="C22" s="210">
        <v>29469522.82</v>
      </c>
      <c r="D22" s="209">
        <v>25456268</v>
      </c>
    </row>
    <row r="23" spans="1:4" s="199" customFormat="1" ht="11.1" customHeight="1" x14ac:dyDescent="0.25">
      <c r="A23" s="222"/>
      <c r="B23" s="231" t="s">
        <v>280</v>
      </c>
      <c r="C23" s="210">
        <v>2161999.6800000002</v>
      </c>
      <c r="D23" s="209">
        <v>18459828</v>
      </c>
    </row>
    <row r="24" spans="1:4" s="199" customFormat="1" ht="11.1" customHeight="1" x14ac:dyDescent="0.25">
      <c r="A24" s="222"/>
      <c r="B24" s="231" t="s">
        <v>279</v>
      </c>
      <c r="C24" s="210"/>
      <c r="D24" s="209"/>
    </row>
    <row r="25" spans="1:4" s="199" customFormat="1" ht="11.1" customHeight="1" x14ac:dyDescent="0.25">
      <c r="A25" s="222"/>
      <c r="B25" s="231" t="s">
        <v>206</v>
      </c>
      <c r="C25" s="210"/>
      <c r="D25" s="209"/>
    </row>
    <row r="26" spans="1:4" s="199" customFormat="1" ht="11.1" customHeight="1" x14ac:dyDescent="0.25">
      <c r="A26" s="222"/>
      <c r="B26" s="231" t="s">
        <v>205</v>
      </c>
      <c r="C26" s="210"/>
      <c r="D26" s="209"/>
    </row>
    <row r="27" spans="1:4" s="199" customFormat="1" ht="11.1" customHeight="1" x14ac:dyDescent="0.25">
      <c r="A27" s="222"/>
      <c r="B27" s="231" t="s">
        <v>204</v>
      </c>
      <c r="C27" s="210"/>
      <c r="D27" s="209"/>
    </row>
    <row r="28" spans="1:4" s="199" customFormat="1" ht="11.1" customHeight="1" x14ac:dyDescent="0.25">
      <c r="A28" s="222"/>
      <c r="B28" s="231" t="s">
        <v>203</v>
      </c>
      <c r="C28" s="210"/>
      <c r="D28" s="209"/>
    </row>
    <row r="29" spans="1:4" s="199" customFormat="1" ht="11.1" customHeight="1" x14ac:dyDescent="0.25">
      <c r="A29" s="222"/>
      <c r="B29" s="231" t="s">
        <v>202</v>
      </c>
      <c r="C29" s="210"/>
      <c r="D29" s="209"/>
    </row>
    <row r="30" spans="1:4" s="199" customFormat="1" ht="11.1" customHeight="1" x14ac:dyDescent="0.25">
      <c r="A30" s="222"/>
      <c r="B30" s="231" t="s">
        <v>201</v>
      </c>
      <c r="C30" s="210"/>
      <c r="D30" s="209"/>
    </row>
    <row r="31" spans="1:4" s="199" customFormat="1" ht="11.1" customHeight="1" x14ac:dyDescent="0.25">
      <c r="A31" s="222"/>
      <c r="B31" s="231" t="s">
        <v>278</v>
      </c>
      <c r="C31" s="210"/>
      <c r="D31" s="209"/>
    </row>
    <row r="32" spans="1:4" s="199" customFormat="1" ht="11.1" customHeight="1" x14ac:dyDescent="0.25">
      <c r="A32" s="222"/>
      <c r="B32" s="231" t="s">
        <v>15</v>
      </c>
      <c r="C32" s="210"/>
      <c r="D32" s="209"/>
    </row>
    <row r="33" spans="1:4" s="199" customFormat="1" ht="11.1" customHeight="1" x14ac:dyDescent="0.25">
      <c r="A33" s="222"/>
      <c r="B33" s="231" t="s">
        <v>198</v>
      </c>
      <c r="C33" s="210"/>
      <c r="D33" s="209"/>
    </row>
    <row r="34" spans="1:4" s="199" customFormat="1" ht="11.1" customHeight="1" x14ac:dyDescent="0.25">
      <c r="A34" s="222"/>
      <c r="B34" s="231" t="s">
        <v>277</v>
      </c>
      <c r="C34" s="210">
        <v>68151122.569999993</v>
      </c>
      <c r="D34" s="209">
        <v>51259786.549999997</v>
      </c>
    </row>
    <row r="35" spans="1:4" s="199" customFormat="1" ht="12" customHeight="1" x14ac:dyDescent="0.25">
      <c r="A35" s="211" t="s">
        <v>276</v>
      </c>
      <c r="B35" s="203"/>
      <c r="C35" s="220">
        <f>C7-C18</f>
        <v>88824796.770000041</v>
      </c>
      <c r="D35" s="219">
        <f>D7-D18</f>
        <v>145520140.16000003</v>
      </c>
    </row>
    <row r="36" spans="1:4" s="199" customFormat="1" ht="4.5" customHeight="1" x14ac:dyDescent="0.25">
      <c r="A36" s="218"/>
      <c r="B36" s="217"/>
      <c r="C36" s="230"/>
      <c r="D36" s="229"/>
    </row>
    <row r="37" spans="1:4" s="199" customFormat="1" ht="12.75" x14ac:dyDescent="0.25">
      <c r="A37" s="227" t="s">
        <v>275</v>
      </c>
      <c r="B37" s="224"/>
      <c r="C37" s="226"/>
      <c r="D37" s="225"/>
    </row>
    <row r="38" spans="1:4" s="199" customFormat="1" ht="10.5" customHeight="1" x14ac:dyDescent="0.25">
      <c r="A38" s="222"/>
      <c r="B38" s="224" t="s">
        <v>259</v>
      </c>
      <c r="C38" s="223">
        <f>SUM(C39:C41)</f>
        <v>0</v>
      </c>
      <c r="D38" s="228">
        <f>SUM(D39:D41)</f>
        <v>0</v>
      </c>
    </row>
    <row r="39" spans="1:4" s="199" customFormat="1" ht="11.1" customHeight="1" x14ac:dyDescent="0.25">
      <c r="A39" s="222"/>
      <c r="B39" s="221" t="s">
        <v>32</v>
      </c>
      <c r="C39" s="210"/>
      <c r="D39" s="209"/>
    </row>
    <row r="40" spans="1:4" s="199" customFormat="1" ht="11.1" customHeight="1" x14ac:dyDescent="0.25">
      <c r="A40" s="222"/>
      <c r="B40" s="221" t="s">
        <v>30</v>
      </c>
      <c r="C40" s="210"/>
      <c r="D40" s="209"/>
    </row>
    <row r="41" spans="1:4" s="199" customFormat="1" ht="11.1" customHeight="1" x14ac:dyDescent="0.25">
      <c r="A41" s="222"/>
      <c r="B41" s="221" t="s">
        <v>274</v>
      </c>
      <c r="C41" s="210"/>
      <c r="D41" s="209"/>
    </row>
    <row r="42" spans="1:4" s="199" customFormat="1" ht="10.5" customHeight="1" x14ac:dyDescent="0.25">
      <c r="A42" s="222"/>
      <c r="B42" s="224" t="s">
        <v>258</v>
      </c>
      <c r="C42" s="223">
        <f>SUM(C43:C45)</f>
        <v>41220500.289999999</v>
      </c>
      <c r="D42" s="228">
        <f>SUM(D43:D45)</f>
        <v>29970838.73</v>
      </c>
    </row>
    <row r="43" spans="1:4" s="199" customFormat="1" ht="11.1" customHeight="1" x14ac:dyDescent="0.25">
      <c r="A43" s="222"/>
      <c r="B43" s="221" t="s">
        <v>32</v>
      </c>
      <c r="C43" s="210">
        <v>40646119.579999998</v>
      </c>
      <c r="D43" s="209">
        <v>29647309</v>
      </c>
    </row>
    <row r="44" spans="1:4" s="199" customFormat="1" ht="11.1" customHeight="1" x14ac:dyDescent="0.25">
      <c r="A44" s="222"/>
      <c r="B44" s="221" t="s">
        <v>30</v>
      </c>
      <c r="C44" s="210">
        <v>574380.71</v>
      </c>
      <c r="D44" s="209">
        <v>323529.73000000004</v>
      </c>
    </row>
    <row r="45" spans="1:4" s="199" customFormat="1" ht="11.1" customHeight="1" x14ac:dyDescent="0.25">
      <c r="A45" s="222"/>
      <c r="B45" s="221" t="s">
        <v>273</v>
      </c>
      <c r="C45" s="210"/>
      <c r="D45" s="209"/>
    </row>
    <row r="46" spans="1:4" s="199" customFormat="1" ht="12" customHeight="1" x14ac:dyDescent="0.25">
      <c r="A46" s="211" t="s">
        <v>272</v>
      </c>
      <c r="B46" s="203"/>
      <c r="C46" s="220">
        <f>C38-C42</f>
        <v>-41220500.289999999</v>
      </c>
      <c r="D46" s="219">
        <f>D38-D42</f>
        <v>-29970838.73</v>
      </c>
    </row>
    <row r="47" spans="1:4" s="199" customFormat="1" ht="2.25" customHeight="1" x14ac:dyDescent="0.25">
      <c r="A47" s="218"/>
      <c r="B47" s="217"/>
      <c r="C47" s="213"/>
      <c r="D47" s="212"/>
    </row>
    <row r="48" spans="1:4" s="199" customFormat="1" ht="12" customHeight="1" x14ac:dyDescent="0.25">
      <c r="A48" s="227" t="s">
        <v>271</v>
      </c>
      <c r="B48" s="224"/>
      <c r="C48" s="226"/>
      <c r="D48" s="225"/>
    </row>
    <row r="49" spans="1:5" s="199" customFormat="1" ht="12.75" x14ac:dyDescent="0.25">
      <c r="A49" s="222"/>
      <c r="B49" s="224" t="s">
        <v>259</v>
      </c>
      <c r="C49" s="223">
        <f>C50+C53</f>
        <v>0</v>
      </c>
      <c r="D49" s="223">
        <f>D50+D53</f>
        <v>0</v>
      </c>
    </row>
    <row r="50" spans="1:5" s="199" customFormat="1" ht="11.1" customHeight="1" x14ac:dyDescent="0.25">
      <c r="A50" s="222"/>
      <c r="B50" s="221" t="s">
        <v>270</v>
      </c>
      <c r="C50" s="210">
        <f>C51+C52</f>
        <v>0</v>
      </c>
      <c r="D50" s="210">
        <f>D51+D52</f>
        <v>0</v>
      </c>
    </row>
    <row r="51" spans="1:5" s="199" customFormat="1" ht="11.1" customHeight="1" x14ac:dyDescent="0.25">
      <c r="A51" s="222"/>
      <c r="B51" s="221" t="s">
        <v>267</v>
      </c>
      <c r="C51" s="210">
        <v>0</v>
      </c>
      <c r="D51" s="209">
        <v>0</v>
      </c>
    </row>
    <row r="52" spans="1:5" s="199" customFormat="1" ht="11.1" customHeight="1" x14ac:dyDescent="0.25">
      <c r="A52" s="222"/>
      <c r="B52" s="221" t="s">
        <v>266</v>
      </c>
      <c r="C52" s="210">
        <v>0</v>
      </c>
      <c r="D52" s="209">
        <v>0</v>
      </c>
    </row>
    <row r="53" spans="1:5" s="199" customFormat="1" ht="11.1" customHeight="1" x14ac:dyDescent="0.25">
      <c r="A53" s="222"/>
      <c r="B53" s="221" t="s">
        <v>269</v>
      </c>
      <c r="C53" s="210">
        <v>0</v>
      </c>
      <c r="D53" s="209">
        <v>0</v>
      </c>
    </row>
    <row r="54" spans="1:5" s="199" customFormat="1" ht="11.25" customHeight="1" x14ac:dyDescent="0.25">
      <c r="A54" s="222"/>
      <c r="B54" s="224" t="s">
        <v>258</v>
      </c>
      <c r="C54" s="223">
        <f>C55+C58</f>
        <v>80585673.950000003</v>
      </c>
      <c r="D54" s="223">
        <f>D55+D58</f>
        <v>66243727</v>
      </c>
    </row>
    <row r="55" spans="1:5" s="199" customFormat="1" ht="11.1" customHeight="1" x14ac:dyDescent="0.25">
      <c r="A55" s="222"/>
      <c r="B55" s="221" t="s">
        <v>268</v>
      </c>
      <c r="C55" s="210">
        <v>48731101.760000005</v>
      </c>
      <c r="D55" s="210">
        <v>30790602.41</v>
      </c>
    </row>
    <row r="56" spans="1:5" s="199" customFormat="1" ht="11.1" customHeight="1" x14ac:dyDescent="0.25">
      <c r="A56" s="222"/>
      <c r="B56" s="221" t="s">
        <v>267</v>
      </c>
      <c r="C56" s="210"/>
      <c r="D56" s="209"/>
    </row>
    <row r="57" spans="1:5" s="199" customFormat="1" ht="11.1" customHeight="1" x14ac:dyDescent="0.25">
      <c r="A57" s="222"/>
      <c r="B57" s="221" t="s">
        <v>266</v>
      </c>
      <c r="C57" s="210"/>
      <c r="D57" s="209"/>
    </row>
    <row r="58" spans="1:5" s="199" customFormat="1" ht="11.1" customHeight="1" x14ac:dyDescent="0.25">
      <c r="A58" s="222"/>
      <c r="B58" s="221" t="s">
        <v>265</v>
      </c>
      <c r="C58" s="210">
        <v>31854572.190000001</v>
      </c>
      <c r="D58" s="209">
        <v>35453124.590000004</v>
      </c>
    </row>
    <row r="59" spans="1:5" s="199" customFormat="1" ht="12" customHeight="1" x14ac:dyDescent="0.25">
      <c r="A59" s="211" t="s">
        <v>264</v>
      </c>
      <c r="B59" s="203"/>
      <c r="C59" s="220">
        <f>C49-C54</f>
        <v>-80585673.950000003</v>
      </c>
      <c r="D59" s="219">
        <f>D49-D54</f>
        <v>-66243727</v>
      </c>
    </row>
    <row r="60" spans="1:5" s="199" customFormat="1" ht="2.25" customHeight="1" x14ac:dyDescent="0.25">
      <c r="A60" s="218"/>
      <c r="B60" s="217"/>
      <c r="C60" s="213"/>
      <c r="D60" s="212"/>
    </row>
    <row r="61" spans="1:5" s="199" customFormat="1" ht="12" customHeight="1" x14ac:dyDescent="0.25">
      <c r="A61" s="211" t="s">
        <v>263</v>
      </c>
      <c r="B61" s="202"/>
      <c r="C61" s="201">
        <f>C59+C46+C35</f>
        <v>-32981377.469999969</v>
      </c>
      <c r="D61" s="216">
        <f>D59+D46+D35</f>
        <v>49305574.430000022</v>
      </c>
    </row>
    <row r="62" spans="1:5" ht="2.25" customHeight="1" x14ac:dyDescent="0.3">
      <c r="A62" s="215"/>
      <c r="B62" s="214"/>
      <c r="C62" s="213"/>
      <c r="D62" s="212"/>
    </row>
    <row r="63" spans="1:5" s="199" customFormat="1" ht="12" customHeight="1" x14ac:dyDescent="0.25">
      <c r="A63" s="211" t="s">
        <v>262</v>
      </c>
      <c r="B63" s="203"/>
      <c r="C63" s="210">
        <v>120812791.59</v>
      </c>
      <c r="D63" s="209">
        <v>77096822.260000005</v>
      </c>
      <c r="E63" s="200" t="str">
        <f>IF(C63-'ETCA-I-01'!C7&gt;0.99,"ERROR!!!, NO COINCIDEN LOS MONTOS CON LO REPORTADO EN EL FORMATO ETCA-I-01 EN EL EJERCICIO 2015","")</f>
        <v/>
      </c>
    </row>
    <row r="64" spans="1:5" s="199" customFormat="1" ht="12" customHeight="1" thickBot="1" x14ac:dyDescent="0.3">
      <c r="A64" s="208" t="s">
        <v>261</v>
      </c>
      <c r="B64" s="207"/>
      <c r="C64" s="206">
        <f>C63+C61</f>
        <v>87831414.120000035</v>
      </c>
      <c r="D64" s="205">
        <f>D63+D61</f>
        <v>126402396.69000003</v>
      </c>
      <c r="E64" s="200" t="str">
        <f>IF(C64-'ETCA-I-01'!B7&gt;0.99,"ERROR!!!, NO COINCIDEN LOS MONTOS CON LO REPORTADO EN EL FORMATO ETCA-I-01","")</f>
        <v/>
      </c>
    </row>
    <row r="65" spans="1:5" s="199" customFormat="1" ht="12" customHeight="1" x14ac:dyDescent="0.25">
      <c r="A65" s="199" t="s">
        <v>180</v>
      </c>
      <c r="E65" s="204"/>
    </row>
    <row r="66" spans="1:5" s="199" customFormat="1" ht="12" customHeight="1" x14ac:dyDescent="0.25">
      <c r="E66" s="204"/>
    </row>
    <row r="67" spans="1:5" s="199" customFormat="1" ht="12" customHeight="1" x14ac:dyDescent="0.25">
      <c r="A67" s="203"/>
      <c r="B67" s="202"/>
      <c r="C67" s="201"/>
      <c r="D67" s="201"/>
      <c r="E67" s="200"/>
    </row>
    <row r="68" spans="1:5" s="199" customFormat="1" ht="12" customHeight="1" x14ac:dyDescent="0.25">
      <c r="A68" s="203"/>
      <c r="B68" s="202"/>
      <c r="C68" s="201"/>
      <c r="D68" s="201"/>
      <c r="E68" s="200"/>
    </row>
    <row r="69" spans="1:5" s="199" customFormat="1" ht="12" customHeight="1" x14ac:dyDescent="0.25">
      <c r="A69" s="203"/>
      <c r="B69" s="202"/>
      <c r="C69" s="201"/>
      <c r="D69" s="201"/>
      <c r="E69" s="200"/>
    </row>
    <row r="70" spans="1:5" ht="12" customHeight="1" x14ac:dyDescent="0.3">
      <c r="A70" s="174" t="s">
        <v>179</v>
      </c>
    </row>
  </sheetData>
  <sheetProtection password="C115" sheet="1" insertHyperlinks="0"/>
  <mergeCells count="6">
    <mergeCell ref="A6:C6"/>
    <mergeCell ref="A1:D1"/>
    <mergeCell ref="A2:D2"/>
    <mergeCell ref="A3:D3"/>
    <mergeCell ref="A4:B4"/>
    <mergeCell ref="A5:B5"/>
  </mergeCells>
  <printOptions horizontalCentered="1"/>
  <pageMargins left="0.39370078740157483" right="0.39370078740157483" top="0.39370078740157483" bottom="0.39370078740157483" header="0.31496062992125984" footer="0.31496062992125984"/>
  <pageSetup scale="93"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629B0-FE99-4AE0-9A39-3CF79AA229A1}">
  <sheetPr>
    <tabColor theme="0" tint="-0.14999847407452621"/>
    <pageSetUpPr fitToPage="1"/>
  </sheetPr>
  <dimension ref="A1:H33"/>
  <sheetViews>
    <sheetView view="pageBreakPreview" topLeftCell="A28" zoomScaleNormal="100" zoomScaleSheetLayoutView="100" workbookViewId="0">
      <selection activeCell="D30" sqref="D30"/>
    </sheetView>
  </sheetViews>
  <sheetFormatPr baseColWidth="10" defaultColWidth="11.28515625" defaultRowHeight="16.5" x14ac:dyDescent="0.25"/>
  <cols>
    <col min="1" max="1" width="1.28515625" style="243" customWidth="1"/>
    <col min="2" max="2" width="32.28515625" style="243" customWidth="1"/>
    <col min="3" max="7" width="12.7109375" style="243" customWidth="1"/>
    <col min="8" max="8" width="63.85546875" style="243" customWidth="1"/>
    <col min="9" max="16384" width="11.28515625" style="243"/>
  </cols>
  <sheetData>
    <row r="1" spans="1:8" x14ac:dyDescent="0.25">
      <c r="A1" s="280" t="str">
        <f>'ETCA-I-01'!A1</f>
        <v xml:space="preserve">Comision Estatal del Agua </v>
      </c>
      <c r="B1" s="280"/>
      <c r="C1" s="280"/>
      <c r="D1" s="280"/>
      <c r="E1" s="280"/>
      <c r="F1" s="280"/>
      <c r="G1" s="280"/>
    </row>
    <row r="2" spans="1:8" s="277" customFormat="1" ht="18" x14ac:dyDescent="0.25">
      <c r="A2" s="280" t="s">
        <v>295</v>
      </c>
      <c r="B2" s="280"/>
      <c r="C2" s="280"/>
      <c r="D2" s="280"/>
      <c r="E2" s="280"/>
      <c r="F2" s="280"/>
      <c r="G2" s="280"/>
      <c r="H2" s="279"/>
    </row>
    <row r="3" spans="1:8" s="277" customFormat="1" x14ac:dyDescent="0.25">
      <c r="A3" s="278" t="str">
        <f>'ETCA-I-03'!A3:D3</f>
        <v>Del 01 de enero  al 30 de Septiembre de 2020</v>
      </c>
      <c r="B3" s="278"/>
      <c r="C3" s="278"/>
      <c r="D3" s="278"/>
      <c r="E3" s="278"/>
      <c r="F3" s="278"/>
      <c r="G3" s="278"/>
    </row>
    <row r="4" spans="1:8" s="274" customFormat="1" ht="17.25" thickBot="1" x14ac:dyDescent="0.3">
      <c r="A4" s="275"/>
      <c r="B4" s="275"/>
      <c r="C4" s="276" t="s">
        <v>294</v>
      </c>
      <c r="D4" s="276"/>
      <c r="E4" s="275"/>
      <c r="F4" s="133"/>
      <c r="G4" s="275"/>
    </row>
    <row r="5" spans="1:8" s="269" customFormat="1" ht="50.25" thickBot="1" x14ac:dyDescent="0.3">
      <c r="A5" s="273" t="s">
        <v>251</v>
      </c>
      <c r="B5" s="272"/>
      <c r="C5" s="271" t="s">
        <v>293</v>
      </c>
      <c r="D5" s="271" t="s">
        <v>292</v>
      </c>
      <c r="E5" s="271" t="s">
        <v>291</v>
      </c>
      <c r="F5" s="271" t="s">
        <v>290</v>
      </c>
      <c r="G5" s="270" t="s">
        <v>289</v>
      </c>
    </row>
    <row r="6" spans="1:8" ht="20.100000000000001" customHeight="1" x14ac:dyDescent="0.25">
      <c r="A6" s="268"/>
      <c r="B6" s="267"/>
      <c r="C6" s="266"/>
      <c r="D6" s="266"/>
      <c r="E6" s="266"/>
      <c r="F6" s="266"/>
      <c r="G6" s="265"/>
    </row>
    <row r="7" spans="1:8" ht="20.100000000000001" customHeight="1" x14ac:dyDescent="0.25">
      <c r="A7" s="264" t="s">
        <v>59</v>
      </c>
      <c r="B7" s="263"/>
      <c r="C7" s="258">
        <f>C9+C18</f>
        <v>867301628.78000009</v>
      </c>
      <c r="D7" s="258">
        <f>D9+D18</f>
        <v>1425689828.4699998</v>
      </c>
      <c r="E7" s="258">
        <f>E9+E18</f>
        <v>1390832389.4899998</v>
      </c>
      <c r="F7" s="258">
        <f>F9+F18</f>
        <v>902159067.76000011</v>
      </c>
      <c r="G7" s="262">
        <f>G9+G18</f>
        <v>34857438.980000019</v>
      </c>
      <c r="H7" s="64" t="str">
        <f>IF(F7&lt;&gt;'ETCA-I-01'!B31,"ERROR!!!!! EL MONTO NO COINCIDE CON LO REPORTADO EN EL FORMATO ETCA-I-01 EN EL TOTAL ","")</f>
        <v/>
      </c>
    </row>
    <row r="8" spans="1:8" ht="20.100000000000001" customHeight="1" x14ac:dyDescent="0.25">
      <c r="A8" s="260"/>
      <c r="B8" s="259"/>
      <c r="C8" s="253"/>
      <c r="D8" s="253"/>
      <c r="E8" s="253"/>
      <c r="F8" s="253"/>
      <c r="G8" s="261"/>
    </row>
    <row r="9" spans="1:8" ht="20.100000000000001" customHeight="1" x14ac:dyDescent="0.25">
      <c r="A9" s="260"/>
      <c r="B9" s="259" t="s">
        <v>57</v>
      </c>
      <c r="C9" s="258">
        <f>SUM(C10:C16)</f>
        <v>341155291.67000008</v>
      </c>
      <c r="D9" s="258">
        <f>SUM(D10:D16)</f>
        <v>1385187913.6399999</v>
      </c>
      <c r="E9" s="258">
        <f>SUM(E10:E16)</f>
        <v>1381042593.8699999</v>
      </c>
      <c r="F9" s="257">
        <f>C9+D9-E9</f>
        <v>345300611.44000006</v>
      </c>
      <c r="G9" s="256">
        <f>F9-C9</f>
        <v>4145319.7699999809</v>
      </c>
      <c r="H9" s="64" t="str">
        <f>IF(F9&lt;&gt;'ETCA-I-01'!B16,"ERROR!!!!! EL MONTO NO COINCIDE CON LO REPORTADO EN EL FORMATO ETCA-I-01 EN EL TOTAL","")</f>
        <v/>
      </c>
    </row>
    <row r="10" spans="1:8" ht="20.100000000000001" customHeight="1" x14ac:dyDescent="0.25">
      <c r="A10" s="255"/>
      <c r="B10" s="254" t="s">
        <v>55</v>
      </c>
      <c r="C10" s="253">
        <v>120812791.59</v>
      </c>
      <c r="D10" s="253">
        <v>1037358950.9000001</v>
      </c>
      <c r="E10" s="253">
        <v>1070340328.47</v>
      </c>
      <c r="F10" s="252">
        <f>C10+D10-E10</f>
        <v>87831414.019999981</v>
      </c>
      <c r="G10" s="251">
        <f>F10-C10</f>
        <v>-32981377.570000023</v>
      </c>
    </row>
    <row r="11" spans="1:8" ht="20.100000000000001" customHeight="1" x14ac:dyDescent="0.25">
      <c r="A11" s="255"/>
      <c r="B11" s="254" t="s">
        <v>53</v>
      </c>
      <c r="C11" s="253">
        <v>631810278.00999999</v>
      </c>
      <c r="D11" s="253">
        <v>323547667.25999999</v>
      </c>
      <c r="E11" s="253">
        <v>299349282.06</v>
      </c>
      <c r="F11" s="252">
        <f>C11+D11-E11</f>
        <v>656008663.21000004</v>
      </c>
      <c r="G11" s="251">
        <f>F11-C11</f>
        <v>24198385.200000048</v>
      </c>
    </row>
    <row r="12" spans="1:8" ht="20.100000000000001" customHeight="1" x14ac:dyDescent="0.25">
      <c r="A12" s="255"/>
      <c r="B12" s="254" t="s">
        <v>51</v>
      </c>
      <c r="C12" s="253">
        <v>4809542.4499999993</v>
      </c>
      <c r="D12" s="253">
        <v>22277183.25</v>
      </c>
      <c r="E12" s="253">
        <v>7773972.1999999993</v>
      </c>
      <c r="F12" s="252">
        <f>C12+D12-E12</f>
        <v>19312753.5</v>
      </c>
      <c r="G12" s="251">
        <f>F12-C12</f>
        <v>14503211.050000001</v>
      </c>
    </row>
    <row r="13" spans="1:8" ht="20.100000000000001" customHeight="1" x14ac:dyDescent="0.25">
      <c r="A13" s="255"/>
      <c r="B13" s="254" t="s">
        <v>49</v>
      </c>
      <c r="C13" s="253">
        <v>0</v>
      </c>
      <c r="D13" s="253">
        <v>0</v>
      </c>
      <c r="E13" s="253">
        <v>0</v>
      </c>
      <c r="F13" s="252">
        <f>C13+D13-E13</f>
        <v>0</v>
      </c>
      <c r="G13" s="251">
        <f>F13-C13</f>
        <v>0</v>
      </c>
    </row>
    <row r="14" spans="1:8" ht="20.100000000000001" customHeight="1" x14ac:dyDescent="0.25">
      <c r="A14" s="255"/>
      <c r="B14" s="254" t="s">
        <v>47</v>
      </c>
      <c r="C14" s="253">
        <v>5413324.3900000006</v>
      </c>
      <c r="D14" s="253">
        <v>1996253.62</v>
      </c>
      <c r="E14" s="253">
        <v>1761682.29</v>
      </c>
      <c r="F14" s="252">
        <f>C14+D14-E14</f>
        <v>5647895.7200000007</v>
      </c>
      <c r="G14" s="251">
        <f>F14-C14</f>
        <v>234571.33000000007</v>
      </c>
    </row>
    <row r="15" spans="1:8" ht="25.5" x14ac:dyDescent="0.25">
      <c r="A15" s="255"/>
      <c r="B15" s="254" t="s">
        <v>45</v>
      </c>
      <c r="C15" s="253">
        <v>-421690644.76999998</v>
      </c>
      <c r="D15" s="253">
        <v>7858.61</v>
      </c>
      <c r="E15" s="253">
        <v>1817328.8500000015</v>
      </c>
      <c r="F15" s="252">
        <f>C15+D15-E15</f>
        <v>-423500115.00999999</v>
      </c>
      <c r="G15" s="251">
        <f>F15-C15</f>
        <v>-1809470.2400000095</v>
      </c>
    </row>
    <row r="16" spans="1:8" ht="20.100000000000001" customHeight="1" x14ac:dyDescent="0.25">
      <c r="A16" s="255"/>
      <c r="B16" s="254" t="s">
        <v>43</v>
      </c>
      <c r="C16" s="253"/>
      <c r="D16" s="253"/>
      <c r="E16" s="253"/>
      <c r="F16" s="252">
        <f>C16+D16-E16</f>
        <v>0</v>
      </c>
      <c r="G16" s="251">
        <f>F16-C16</f>
        <v>0</v>
      </c>
    </row>
    <row r="17" spans="1:8" ht="20.100000000000001" customHeight="1" x14ac:dyDescent="0.25">
      <c r="A17" s="260"/>
      <c r="B17" s="259"/>
      <c r="C17" s="253"/>
      <c r="D17" s="253"/>
      <c r="E17" s="253"/>
      <c r="F17" s="253"/>
      <c r="G17" s="261"/>
    </row>
    <row r="18" spans="1:8" ht="20.100000000000001" customHeight="1" x14ac:dyDescent="0.25">
      <c r="A18" s="260"/>
      <c r="B18" s="259" t="s">
        <v>38</v>
      </c>
      <c r="C18" s="258">
        <f>SUM(C19:C27)</f>
        <v>526146337.11000001</v>
      </c>
      <c r="D18" s="258">
        <f>SUM(D19:D27)</f>
        <v>40501914.830000006</v>
      </c>
      <c r="E18" s="258">
        <f>SUM(E19:E27)</f>
        <v>9789795.620000001</v>
      </c>
      <c r="F18" s="257">
        <f>C18+D18-E18</f>
        <v>556858456.32000005</v>
      </c>
      <c r="G18" s="256">
        <f>F18-C18</f>
        <v>30712119.210000038</v>
      </c>
      <c r="H18" s="64" t="str">
        <f>IF(F18&lt;&gt;'ETCA-I-01'!B29,"ERROR!!!!! EL MONTO NO COINCIDE CON LO REPORTADO EN EL FORMATO ETCA-I-01 EN EL TOTAL","")</f>
        <v/>
      </c>
    </row>
    <row r="19" spans="1:8" ht="20.100000000000001" customHeight="1" x14ac:dyDescent="0.25">
      <c r="A19" s="255"/>
      <c r="B19" s="254" t="s">
        <v>36</v>
      </c>
      <c r="C19" s="253"/>
      <c r="D19" s="253"/>
      <c r="E19" s="253"/>
      <c r="F19" s="252">
        <f>C19+D19-E19</f>
        <v>0</v>
      </c>
      <c r="G19" s="251">
        <f>F19-C19</f>
        <v>0</v>
      </c>
    </row>
    <row r="20" spans="1:8" ht="25.5" x14ac:dyDescent="0.25">
      <c r="A20" s="255"/>
      <c r="B20" s="254" t="s">
        <v>34</v>
      </c>
      <c r="C20" s="253"/>
      <c r="D20" s="253"/>
      <c r="E20" s="253"/>
      <c r="F20" s="252">
        <f>C20+D20-E20</f>
        <v>0</v>
      </c>
      <c r="G20" s="251">
        <f>F20-C20</f>
        <v>0</v>
      </c>
    </row>
    <row r="21" spans="1:8" ht="25.5" x14ac:dyDescent="0.25">
      <c r="A21" s="255"/>
      <c r="B21" s="254" t="s">
        <v>32</v>
      </c>
      <c r="C21" s="253">
        <v>548138751.47000003</v>
      </c>
      <c r="D21" s="253">
        <v>36593490.32</v>
      </c>
      <c r="E21" s="253">
        <v>1614636.58</v>
      </c>
      <c r="F21" s="252">
        <f>C21+D21-E21</f>
        <v>583117605.21000004</v>
      </c>
      <c r="G21" s="251">
        <f>F21-C21</f>
        <v>34978853.74000001</v>
      </c>
    </row>
    <row r="22" spans="1:8" ht="20.100000000000001" customHeight="1" x14ac:dyDescent="0.25">
      <c r="A22" s="255"/>
      <c r="B22" s="254" t="s">
        <v>30</v>
      </c>
      <c r="C22" s="253">
        <v>74864253.160000011</v>
      </c>
      <c r="D22" s="253">
        <v>-546954.97999999986</v>
      </c>
      <c r="E22" s="253">
        <v>5055168.63</v>
      </c>
      <c r="F22" s="252">
        <f>C22+D22-E22</f>
        <v>69262129.550000012</v>
      </c>
      <c r="G22" s="251">
        <f>F22-C22</f>
        <v>-5602123.6099999994</v>
      </c>
    </row>
    <row r="23" spans="1:8" ht="20.100000000000001" customHeight="1" x14ac:dyDescent="0.25">
      <c r="A23" s="255"/>
      <c r="B23" s="254" t="s">
        <v>28</v>
      </c>
      <c r="C23" s="253">
        <v>4350428.2200000007</v>
      </c>
      <c r="D23" s="253">
        <v>0</v>
      </c>
      <c r="E23" s="253">
        <v>0</v>
      </c>
      <c r="F23" s="252">
        <f>C23+D23-E23</f>
        <v>4350428.2200000007</v>
      </c>
      <c r="G23" s="251">
        <f>F23-C23</f>
        <v>0</v>
      </c>
    </row>
    <row r="24" spans="1:8" ht="25.5" x14ac:dyDescent="0.25">
      <c r="A24" s="255"/>
      <c r="B24" s="254" t="s">
        <v>26</v>
      </c>
      <c r="C24" s="253">
        <v>-104988821.63</v>
      </c>
      <c r="D24" s="253">
        <v>4210430.09</v>
      </c>
      <c r="E24" s="253">
        <v>3119990.41</v>
      </c>
      <c r="F24" s="252">
        <f>C24+D24-E24</f>
        <v>-103898381.94999999</v>
      </c>
      <c r="G24" s="251">
        <f>F24-C24</f>
        <v>1090439.6800000072</v>
      </c>
    </row>
    <row r="25" spans="1:8" ht="20.100000000000001" customHeight="1" x14ac:dyDescent="0.25">
      <c r="A25" s="255"/>
      <c r="B25" s="254" t="s">
        <v>24</v>
      </c>
      <c r="C25" s="253">
        <v>3781725.89</v>
      </c>
      <c r="D25" s="253">
        <v>244949.4</v>
      </c>
      <c r="E25" s="253">
        <v>0</v>
      </c>
      <c r="F25" s="252">
        <f>C25+D25-E25</f>
        <v>4026675.29</v>
      </c>
      <c r="G25" s="251">
        <f>F25-C25</f>
        <v>244949.39999999991</v>
      </c>
    </row>
    <row r="26" spans="1:8" ht="25.5" x14ac:dyDescent="0.25">
      <c r="A26" s="255"/>
      <c r="B26" s="254" t="s">
        <v>23</v>
      </c>
      <c r="C26" s="253"/>
      <c r="D26" s="253"/>
      <c r="E26" s="253"/>
      <c r="F26" s="252">
        <f>C26+D26-E26</f>
        <v>0</v>
      </c>
      <c r="G26" s="251">
        <f>F26-C26</f>
        <v>0</v>
      </c>
    </row>
    <row r="27" spans="1:8" ht="20.100000000000001" customHeight="1" x14ac:dyDescent="0.25">
      <c r="A27" s="255"/>
      <c r="B27" s="254" t="s">
        <v>22</v>
      </c>
      <c r="C27" s="253"/>
      <c r="D27" s="253"/>
      <c r="E27" s="253"/>
      <c r="F27" s="252">
        <f>C27+D27-E27</f>
        <v>0</v>
      </c>
      <c r="G27" s="251">
        <f>F27-C27</f>
        <v>0</v>
      </c>
    </row>
    <row r="28" spans="1:8" ht="20.100000000000001" customHeight="1" thickBot="1" x14ac:dyDescent="0.3">
      <c r="A28" s="250"/>
      <c r="B28" s="249"/>
      <c r="C28" s="248"/>
      <c r="D28" s="248"/>
      <c r="E28" s="248"/>
      <c r="F28" s="248"/>
      <c r="G28" s="247"/>
    </row>
    <row r="29" spans="1:8" ht="20.100000000000001" customHeight="1" x14ac:dyDescent="0.25">
      <c r="A29" s="246" t="s">
        <v>180</v>
      </c>
      <c r="C29" s="244"/>
      <c r="D29" s="244"/>
      <c r="E29" s="244"/>
      <c r="F29" s="244"/>
      <c r="G29" s="244"/>
    </row>
    <row r="30" spans="1:8" ht="20.100000000000001" customHeight="1" x14ac:dyDescent="0.25">
      <c r="A30" s="245"/>
      <c r="B30" s="245"/>
      <c r="C30" s="244"/>
      <c r="D30" s="244"/>
      <c r="E30" s="244"/>
      <c r="F30" s="244"/>
      <c r="G30" s="244"/>
    </row>
    <row r="31" spans="1:8" ht="20.100000000000001" customHeight="1" x14ac:dyDescent="0.25">
      <c r="A31" s="245"/>
      <c r="B31" s="245" t="s">
        <v>179</v>
      </c>
      <c r="C31" s="244"/>
      <c r="D31" s="244" t="s">
        <v>179</v>
      </c>
      <c r="E31" s="244"/>
      <c r="F31" s="244"/>
      <c r="G31" s="244"/>
    </row>
    <row r="32" spans="1:8" ht="20.100000000000001" customHeight="1" x14ac:dyDescent="0.25">
      <c r="A32" s="245"/>
      <c r="B32" s="245"/>
      <c r="C32" s="244"/>
      <c r="D32" s="244"/>
      <c r="E32" s="244"/>
      <c r="F32" s="244"/>
      <c r="G32" s="244"/>
    </row>
    <row r="33" spans="1:1" x14ac:dyDescent="0.25">
      <c r="A33" s="243" t="s">
        <v>179</v>
      </c>
    </row>
  </sheetData>
  <sheetProtection password="C115" sheet="1" formatColumns="0" formatRows="0" insertHyperlinks="0"/>
  <mergeCells count="5">
    <mergeCell ref="A5:B5"/>
    <mergeCell ref="A1:G1"/>
    <mergeCell ref="A2:G2"/>
    <mergeCell ref="A3:G3"/>
    <mergeCell ref="C4:D4"/>
  </mergeCells>
  <printOptions horizontalCentered="1"/>
  <pageMargins left="0.39370078740157483" right="0.39370078740157483" top="0.74803149606299213" bottom="0.74803149606299213" header="0.31496062992125984" footer="0.31496062992125984"/>
  <pageSetup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B067F-E9E6-47AF-91F9-5EDA4E4C9262}">
  <sheetPr>
    <tabColor theme="0" tint="-0.14999847407452621"/>
  </sheetPr>
  <dimension ref="A1:G47"/>
  <sheetViews>
    <sheetView view="pageBreakPreview" topLeftCell="A23" zoomScale="90" zoomScaleNormal="100" zoomScaleSheetLayoutView="90" workbookViewId="0">
      <selection activeCell="D30" sqref="D30"/>
    </sheetView>
  </sheetViews>
  <sheetFormatPr baseColWidth="10" defaultColWidth="11.28515625" defaultRowHeight="16.5" x14ac:dyDescent="0.3"/>
  <cols>
    <col min="1" max="1" width="2.140625" style="1" customWidth="1"/>
    <col min="2" max="2" width="28.28515625" style="1" customWidth="1"/>
    <col min="3" max="6" width="16.7109375" style="1" customWidth="1"/>
    <col min="7" max="7" width="79" style="1" customWidth="1"/>
    <col min="8" max="16384" width="11.28515625" style="1"/>
  </cols>
  <sheetData>
    <row r="1" spans="1:7" s="243" customFormat="1" ht="18" x14ac:dyDescent="0.25">
      <c r="A1" s="280" t="str">
        <f>'ETCA-I-01'!A1</f>
        <v xml:space="preserve">Comision Estatal del Agua </v>
      </c>
      <c r="B1" s="280"/>
      <c r="C1" s="280"/>
      <c r="D1" s="280"/>
      <c r="E1" s="280"/>
      <c r="F1" s="280"/>
      <c r="G1" s="279"/>
    </row>
    <row r="2" spans="1:7" s="277" customFormat="1" ht="15.75" x14ac:dyDescent="0.25">
      <c r="A2" s="280" t="s">
        <v>320</v>
      </c>
      <c r="B2" s="280"/>
      <c r="C2" s="280"/>
      <c r="D2" s="280"/>
      <c r="E2" s="280"/>
      <c r="F2" s="280"/>
    </row>
    <row r="3" spans="1:7" s="277" customFormat="1" x14ac:dyDescent="0.25">
      <c r="A3" s="278" t="str">
        <f>'ETCA-I-03'!A3:D3</f>
        <v>Del 01 de enero  al 30 de Septiembre de 2020</v>
      </c>
      <c r="B3" s="278"/>
      <c r="C3" s="278"/>
      <c r="D3" s="278"/>
      <c r="E3" s="278"/>
      <c r="F3" s="278"/>
    </row>
    <row r="4" spans="1:7" s="274" customFormat="1" ht="17.25" thickBot="1" x14ac:dyDescent="0.3">
      <c r="A4" s="275"/>
      <c r="B4" s="275"/>
      <c r="C4" s="276" t="s">
        <v>319</v>
      </c>
      <c r="D4" s="276"/>
      <c r="E4" s="133"/>
      <c r="F4" s="275"/>
    </row>
    <row r="5" spans="1:7" s="318" customFormat="1" ht="37.5" customHeight="1" thickBot="1" x14ac:dyDescent="0.35">
      <c r="A5" s="322" t="s">
        <v>318</v>
      </c>
      <c r="B5" s="321"/>
      <c r="C5" s="320" t="s">
        <v>317</v>
      </c>
      <c r="D5" s="320" t="s">
        <v>316</v>
      </c>
      <c r="E5" s="320" t="s">
        <v>315</v>
      </c>
      <c r="F5" s="319" t="s">
        <v>314</v>
      </c>
    </row>
    <row r="6" spans="1:7" x14ac:dyDescent="0.3">
      <c r="A6" s="317"/>
      <c r="B6" s="316"/>
      <c r="C6" s="315"/>
      <c r="D6" s="315"/>
      <c r="E6" s="314"/>
      <c r="F6" s="313"/>
    </row>
    <row r="7" spans="1:7" x14ac:dyDescent="0.3">
      <c r="A7" s="312" t="s">
        <v>313</v>
      </c>
      <c r="B7" s="311"/>
      <c r="C7" s="290"/>
      <c r="D7" s="290"/>
      <c r="E7" s="290"/>
      <c r="F7" s="306"/>
    </row>
    <row r="8" spans="1:7" x14ac:dyDescent="0.3">
      <c r="A8" s="308" t="s">
        <v>312</v>
      </c>
      <c r="B8" s="307"/>
      <c r="C8" s="290"/>
      <c r="D8" s="290"/>
      <c r="E8" s="290"/>
      <c r="F8" s="306"/>
    </row>
    <row r="9" spans="1:7" x14ac:dyDescent="0.3">
      <c r="A9" s="305" t="s">
        <v>309</v>
      </c>
      <c r="B9" s="304"/>
      <c r="C9" s="301"/>
      <c r="D9" s="301"/>
      <c r="E9" s="303">
        <f>SUM(E10:E12)</f>
        <v>8910623.9000000004</v>
      </c>
      <c r="F9" s="302">
        <f>SUM(F10:F12)</f>
        <v>4895543.0999999996</v>
      </c>
    </row>
    <row r="10" spans="1:7" x14ac:dyDescent="0.3">
      <c r="A10" s="292"/>
      <c r="B10" s="297" t="s">
        <v>308</v>
      </c>
      <c r="C10" s="301" t="s">
        <v>307</v>
      </c>
      <c r="D10" s="301" t="s">
        <v>306</v>
      </c>
      <c r="E10" s="301">
        <v>8910623.9000000004</v>
      </c>
      <c r="F10" s="300">
        <v>4895543.0999999996</v>
      </c>
    </row>
    <row r="11" spans="1:7" x14ac:dyDescent="0.3">
      <c r="A11" s="296"/>
      <c r="B11" s="297" t="s">
        <v>302</v>
      </c>
      <c r="C11" s="294"/>
      <c r="D11" s="294"/>
      <c r="E11" s="294"/>
      <c r="F11" s="293"/>
    </row>
    <row r="12" spans="1:7" x14ac:dyDescent="0.3">
      <c r="A12" s="296"/>
      <c r="B12" s="297" t="s">
        <v>301</v>
      </c>
      <c r="C12" s="294"/>
      <c r="D12" s="294"/>
      <c r="E12" s="294"/>
      <c r="F12" s="293"/>
    </row>
    <row r="13" spans="1:7" x14ac:dyDescent="0.3">
      <c r="A13" s="296"/>
      <c r="B13" s="295"/>
      <c r="C13" s="294"/>
      <c r="D13" s="294"/>
      <c r="E13" s="294"/>
      <c r="F13" s="293"/>
    </row>
    <row r="14" spans="1:7" x14ac:dyDescent="0.3">
      <c r="A14" s="305" t="s">
        <v>305</v>
      </c>
      <c r="B14" s="304"/>
      <c r="C14" s="301"/>
      <c r="D14" s="301"/>
      <c r="E14" s="303">
        <f>SUM(E15:E18)</f>
        <v>0</v>
      </c>
      <c r="F14" s="302">
        <f>SUM(F15:F18)</f>
        <v>0</v>
      </c>
    </row>
    <row r="15" spans="1:7" x14ac:dyDescent="0.3">
      <c r="A15" s="296"/>
      <c r="B15" s="297" t="s">
        <v>304</v>
      </c>
      <c r="C15" s="294"/>
      <c r="D15" s="294"/>
      <c r="E15" s="294">
        <v>0</v>
      </c>
      <c r="F15" s="293"/>
    </row>
    <row r="16" spans="1:7" x14ac:dyDescent="0.3">
      <c r="A16" s="292"/>
      <c r="B16" s="297" t="s">
        <v>303</v>
      </c>
      <c r="C16" s="294"/>
      <c r="D16" s="294"/>
      <c r="E16" s="294"/>
      <c r="F16" s="293"/>
    </row>
    <row r="17" spans="1:7" x14ac:dyDescent="0.3">
      <c r="A17" s="292"/>
      <c r="B17" s="297" t="s">
        <v>302</v>
      </c>
      <c r="C17" s="301"/>
      <c r="D17" s="301"/>
      <c r="E17" s="301"/>
      <c r="F17" s="300"/>
    </row>
    <row r="18" spans="1:7" x14ac:dyDescent="0.3">
      <c r="A18" s="296"/>
      <c r="B18" s="297" t="s">
        <v>301</v>
      </c>
      <c r="C18" s="294"/>
      <c r="D18" s="294"/>
      <c r="E18" s="294"/>
      <c r="F18" s="293"/>
    </row>
    <row r="19" spans="1:7" x14ac:dyDescent="0.3">
      <c r="A19" s="292"/>
      <c r="B19" s="291"/>
      <c r="C19" s="301"/>
      <c r="D19" s="301"/>
      <c r="E19" s="301"/>
      <c r="F19" s="300"/>
    </row>
    <row r="20" spans="1:7" x14ac:dyDescent="0.3">
      <c r="A20" s="299"/>
      <c r="B20" s="298" t="s">
        <v>311</v>
      </c>
      <c r="C20" s="290"/>
      <c r="D20" s="290"/>
      <c r="E20" s="289">
        <f>E9+E14</f>
        <v>8910623.9000000004</v>
      </c>
      <c r="F20" s="288">
        <f>F9+F14</f>
        <v>4895543.0999999996</v>
      </c>
      <c r="G20" s="287"/>
    </row>
    <row r="21" spans="1:7" x14ac:dyDescent="0.3">
      <c r="A21" s="299"/>
      <c r="B21" s="298"/>
      <c r="C21" s="310"/>
      <c r="D21" s="310"/>
      <c r="E21" s="310"/>
      <c r="F21" s="309"/>
    </row>
    <row r="22" spans="1:7" x14ac:dyDescent="0.3">
      <c r="A22" s="308" t="s">
        <v>310</v>
      </c>
      <c r="B22" s="307"/>
      <c r="C22" s="290"/>
      <c r="D22" s="290"/>
      <c r="E22" s="290"/>
      <c r="F22" s="306"/>
    </row>
    <row r="23" spans="1:7" x14ac:dyDescent="0.3">
      <c r="A23" s="305" t="s">
        <v>309</v>
      </c>
      <c r="B23" s="304"/>
      <c r="C23" s="301"/>
      <c r="D23" s="301"/>
      <c r="E23" s="303">
        <f>SUM(E24:E26)</f>
        <v>305106808.81999999</v>
      </c>
      <c r="F23" s="302">
        <f>SUM(F24:F26)</f>
        <v>294287448.31999999</v>
      </c>
    </row>
    <row r="24" spans="1:7" x14ac:dyDescent="0.3">
      <c r="A24" s="292"/>
      <c r="B24" s="297" t="s">
        <v>308</v>
      </c>
      <c r="C24" s="301" t="s">
        <v>307</v>
      </c>
      <c r="D24" s="301" t="s">
        <v>306</v>
      </c>
      <c r="E24" s="301">
        <v>305106808.81999999</v>
      </c>
      <c r="F24" s="300">
        <v>294287448.31999999</v>
      </c>
    </row>
    <row r="25" spans="1:7" x14ac:dyDescent="0.3">
      <c r="A25" s="296"/>
      <c r="B25" s="297" t="s">
        <v>302</v>
      </c>
      <c r="C25" s="294"/>
      <c r="D25" s="294"/>
      <c r="E25" s="294"/>
      <c r="F25" s="293"/>
    </row>
    <row r="26" spans="1:7" x14ac:dyDescent="0.3">
      <c r="A26" s="296"/>
      <c r="B26" s="297" t="s">
        <v>301</v>
      </c>
      <c r="C26" s="294"/>
      <c r="D26" s="294"/>
      <c r="E26" s="294"/>
      <c r="F26" s="293"/>
    </row>
    <row r="27" spans="1:7" x14ac:dyDescent="0.3">
      <c r="A27" s="296"/>
      <c r="B27" s="295"/>
      <c r="C27" s="294"/>
      <c r="D27" s="294"/>
      <c r="E27" s="294"/>
      <c r="F27" s="293"/>
    </row>
    <row r="28" spans="1:7" x14ac:dyDescent="0.3">
      <c r="A28" s="305" t="s">
        <v>305</v>
      </c>
      <c r="B28" s="304"/>
      <c r="C28" s="301"/>
      <c r="D28" s="301"/>
      <c r="E28" s="303">
        <f>SUM(E29:E32)</f>
        <v>0</v>
      </c>
      <c r="F28" s="302">
        <f>SUM(F29:F32)</f>
        <v>0</v>
      </c>
    </row>
    <row r="29" spans="1:7" x14ac:dyDescent="0.3">
      <c r="A29" s="296"/>
      <c r="B29" s="297" t="s">
        <v>304</v>
      </c>
      <c r="C29" s="294"/>
      <c r="D29" s="294"/>
      <c r="E29" s="294"/>
      <c r="F29" s="293"/>
    </row>
    <row r="30" spans="1:7" x14ac:dyDescent="0.3">
      <c r="A30" s="292"/>
      <c r="B30" s="297" t="s">
        <v>303</v>
      </c>
      <c r="C30" s="294"/>
      <c r="D30" s="294"/>
      <c r="E30" s="294"/>
      <c r="F30" s="293"/>
    </row>
    <row r="31" spans="1:7" x14ac:dyDescent="0.3">
      <c r="A31" s="292"/>
      <c r="B31" s="297" t="s">
        <v>302</v>
      </c>
      <c r="C31" s="301"/>
      <c r="D31" s="301"/>
      <c r="E31" s="301"/>
      <c r="F31" s="300"/>
    </row>
    <row r="32" spans="1:7" x14ac:dyDescent="0.3">
      <c r="A32" s="296"/>
      <c r="B32" s="297" t="s">
        <v>301</v>
      </c>
      <c r="C32" s="294"/>
      <c r="D32" s="294"/>
      <c r="E32" s="294"/>
      <c r="F32" s="293"/>
    </row>
    <row r="33" spans="1:7" x14ac:dyDescent="0.3">
      <c r="A33" s="292"/>
      <c r="B33" s="291"/>
      <c r="C33" s="301"/>
      <c r="D33" s="301"/>
      <c r="E33" s="301"/>
      <c r="F33" s="300"/>
    </row>
    <row r="34" spans="1:7" x14ac:dyDescent="0.3">
      <c r="A34" s="299"/>
      <c r="B34" s="298" t="s">
        <v>300</v>
      </c>
      <c r="C34" s="290"/>
      <c r="D34" s="290"/>
      <c r="E34" s="289">
        <f>E23+E28</f>
        <v>305106808.81999999</v>
      </c>
      <c r="F34" s="288">
        <f>F23+F28</f>
        <v>294287448.31999999</v>
      </c>
      <c r="G34" s="287"/>
    </row>
    <row r="35" spans="1:7" x14ac:dyDescent="0.3">
      <c r="A35" s="296"/>
      <c r="B35" s="295"/>
      <c r="C35" s="294"/>
      <c r="D35" s="294"/>
      <c r="E35" s="294"/>
      <c r="F35" s="293"/>
    </row>
    <row r="36" spans="1:7" x14ac:dyDescent="0.3">
      <c r="A36" s="296"/>
      <c r="B36" s="297" t="s">
        <v>299</v>
      </c>
      <c r="C36" s="294" t="s">
        <v>298</v>
      </c>
      <c r="D36" s="294" t="s">
        <v>297</v>
      </c>
      <c r="E36" s="294">
        <v>403837776.13</v>
      </c>
      <c r="F36" s="293">
        <v>342124604.70999998</v>
      </c>
    </row>
    <row r="37" spans="1:7" x14ac:dyDescent="0.3">
      <c r="A37" s="296"/>
      <c r="B37" s="295"/>
      <c r="C37" s="294"/>
      <c r="D37" s="294"/>
      <c r="E37" s="294"/>
      <c r="F37" s="293"/>
    </row>
    <row r="38" spans="1:7" x14ac:dyDescent="0.3">
      <c r="A38" s="292"/>
      <c r="B38" s="291" t="s">
        <v>296</v>
      </c>
      <c r="C38" s="290"/>
      <c r="D38" s="290"/>
      <c r="E38" s="289">
        <f>E36+E34+E20</f>
        <v>717855208.85000002</v>
      </c>
      <c r="F38" s="288">
        <f>F36+F34+F20</f>
        <v>641307596.13</v>
      </c>
      <c r="G38" s="287" t="str">
        <f>IF((F38-'ETCA-I-01'!F31)&gt;0.9,"ERROR!!!!!, NO COINCIDE CON LO REPORTADO EN EL ETCA-I-01 EN EL MISMO RUBRO","")</f>
        <v/>
      </c>
    </row>
    <row r="39" spans="1:7" ht="5.25" customHeight="1" thickBot="1" x14ac:dyDescent="0.35">
      <c r="A39" s="286"/>
      <c r="B39" s="285"/>
      <c r="C39" s="284"/>
      <c r="D39" s="284"/>
      <c r="E39" s="284"/>
      <c r="F39" s="283"/>
    </row>
    <row r="40" spans="1:7" ht="11.1" customHeight="1" x14ac:dyDescent="0.3">
      <c r="A40" s="174" t="s">
        <v>180</v>
      </c>
      <c r="F40" s="281"/>
    </row>
    <row r="41" spans="1:7" ht="11.1" customHeight="1" x14ac:dyDescent="0.3">
      <c r="A41" s="174"/>
      <c r="F41" s="281"/>
    </row>
    <row r="42" spans="1:7" ht="11.1" customHeight="1" x14ac:dyDescent="0.3">
      <c r="A42" s="174"/>
      <c r="E42" s="282"/>
      <c r="F42" s="281"/>
    </row>
    <row r="43" spans="1:7" ht="11.1" customHeight="1" x14ac:dyDescent="0.3">
      <c r="A43" s="281"/>
      <c r="B43" s="281"/>
      <c r="C43" s="281"/>
      <c r="D43" s="281"/>
      <c r="E43" s="281"/>
      <c r="F43" s="281"/>
    </row>
    <row r="44" spans="1:7" ht="11.1" customHeight="1" x14ac:dyDescent="0.3">
      <c r="A44" s="281"/>
      <c r="B44" s="281"/>
      <c r="C44" s="281"/>
      <c r="D44" s="281"/>
      <c r="E44" s="281"/>
      <c r="F44" s="281"/>
    </row>
    <row r="45" spans="1:7" ht="11.1" customHeight="1" x14ac:dyDescent="0.3">
      <c r="A45" s="281"/>
      <c r="B45" s="281" t="s">
        <v>179</v>
      </c>
      <c r="C45" s="281"/>
      <c r="D45" s="281"/>
      <c r="E45" s="281"/>
      <c r="F45" s="281"/>
    </row>
    <row r="46" spans="1:7" ht="11.1" customHeight="1" x14ac:dyDescent="0.3">
      <c r="A46" s="281"/>
      <c r="B46" s="281"/>
      <c r="C46" s="281"/>
      <c r="D46" s="281"/>
      <c r="E46" s="281"/>
      <c r="F46" s="281"/>
    </row>
    <row r="47" spans="1:7" x14ac:dyDescent="0.3">
      <c r="A47" s="5" t="s">
        <v>179</v>
      </c>
      <c r="B47" s="5"/>
      <c r="C47" s="5"/>
      <c r="D47" s="5"/>
      <c r="E47" s="5"/>
      <c r="F47" s="5"/>
    </row>
  </sheetData>
  <sheetProtection password="C195" sheet="1" formatColumns="0" formatRows="0"/>
  <mergeCells count="14">
    <mergeCell ref="A5:B5"/>
    <mergeCell ref="A1:F1"/>
    <mergeCell ref="A2:F2"/>
    <mergeCell ref="A3:F3"/>
    <mergeCell ref="C4:D4"/>
    <mergeCell ref="A23:B23"/>
    <mergeCell ref="A28:B28"/>
    <mergeCell ref="A39:B39"/>
    <mergeCell ref="A6:B6"/>
    <mergeCell ref="A7:B7"/>
    <mergeCell ref="A8:B8"/>
    <mergeCell ref="A9:B9"/>
    <mergeCell ref="A14:B14"/>
    <mergeCell ref="A22:B22"/>
  </mergeCells>
  <pageMargins left="0.70866141732283472" right="0.70866141732283472" top="0.74803149606299213" bottom="0.74803149606299213" header="0.31496062992125984" footer="0.31496062992125984"/>
  <pageSetup scale="92" orientation="portrait" horizontalDpi="1200" verticalDpi="1200" r:id="rId1"/>
  <colBreaks count="1" manualBreakCount="1">
    <brk id="6" max="48" man="1"/>
  </colBreak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25483-9094-4D65-A1A6-7FE38DFFC20B}">
  <sheetPr>
    <tabColor theme="0" tint="-0.14999847407452621"/>
  </sheetPr>
  <dimension ref="A1:J38"/>
  <sheetViews>
    <sheetView view="pageBreakPreview" topLeftCell="A37" zoomScaleNormal="100" zoomScaleSheetLayoutView="100" workbookViewId="0">
      <selection activeCell="D30" sqref="D30"/>
    </sheetView>
  </sheetViews>
  <sheetFormatPr baseColWidth="10" defaultColWidth="11.42578125" defaultRowHeight="15" x14ac:dyDescent="0.25"/>
  <cols>
    <col min="1" max="1" width="4.7109375" customWidth="1"/>
    <col min="2" max="2" width="30.28515625" customWidth="1"/>
    <col min="3" max="3" width="14.42578125" customWidth="1"/>
    <col min="4" max="4" width="13.7109375" customWidth="1"/>
    <col min="5" max="6" width="13.42578125" customWidth="1"/>
    <col min="7" max="7" width="15.7109375" customWidth="1"/>
    <col min="8" max="8" width="14.42578125" customWidth="1"/>
    <col min="9" max="9" width="12.42578125" customWidth="1"/>
  </cols>
  <sheetData>
    <row r="1" spans="1:10" ht="15.75" x14ac:dyDescent="0.25">
      <c r="A1" s="96" t="str">
        <f>'ETCA-I-01'!A1:G1</f>
        <v xml:space="preserve">Comision Estatal del Agua </v>
      </c>
      <c r="B1" s="96"/>
      <c r="C1" s="96"/>
      <c r="D1" s="96"/>
      <c r="E1" s="96"/>
      <c r="F1" s="96"/>
      <c r="G1" s="96"/>
      <c r="H1" s="96"/>
      <c r="I1" s="96"/>
    </row>
    <row r="2" spans="1:10" ht="15.75" customHeight="1" x14ac:dyDescent="0.25">
      <c r="A2" s="63" t="s">
        <v>367</v>
      </c>
      <c r="B2" s="63"/>
      <c r="C2" s="63"/>
      <c r="D2" s="63"/>
      <c r="E2" s="63"/>
      <c r="F2" s="63"/>
      <c r="G2" s="63"/>
      <c r="H2" s="63"/>
      <c r="I2" s="63"/>
    </row>
    <row r="3" spans="1:10" ht="15" customHeight="1" x14ac:dyDescent="0.25">
      <c r="A3" s="367" t="str">
        <f>'ETCA-I-03'!A3:D3</f>
        <v>Del 01 de enero  al 30 de Septiembre de 2020</v>
      </c>
      <c r="B3" s="367"/>
      <c r="C3" s="367"/>
      <c r="D3" s="367"/>
      <c r="E3" s="367"/>
      <c r="F3" s="367"/>
      <c r="G3" s="367"/>
      <c r="H3" s="367"/>
      <c r="I3" s="367"/>
    </row>
    <row r="4" spans="1:10" ht="15.75" customHeight="1" thickBot="1" x14ac:dyDescent="0.3">
      <c r="A4" s="366" t="s">
        <v>176</v>
      </c>
      <c r="B4" s="366"/>
      <c r="C4" s="366"/>
      <c r="D4" s="366"/>
      <c r="E4" s="366"/>
      <c r="F4" s="366"/>
      <c r="G4" s="366"/>
      <c r="H4" s="366"/>
      <c r="I4" s="366"/>
    </row>
    <row r="5" spans="1:10" ht="24" customHeight="1" x14ac:dyDescent="0.25">
      <c r="A5" s="365" t="s">
        <v>366</v>
      </c>
      <c r="B5" s="364"/>
      <c r="C5" s="363" t="s">
        <v>365</v>
      </c>
      <c r="D5" s="362" t="s">
        <v>364</v>
      </c>
      <c r="E5" s="362" t="s">
        <v>363</v>
      </c>
      <c r="F5" s="362" t="s">
        <v>362</v>
      </c>
      <c r="G5" s="363" t="s">
        <v>361</v>
      </c>
      <c r="H5" s="362" t="s">
        <v>360</v>
      </c>
      <c r="I5" s="362" t="s">
        <v>359</v>
      </c>
    </row>
    <row r="6" spans="1:10" ht="34.5" customHeight="1" thickBot="1" x14ac:dyDescent="0.3">
      <c r="A6" s="361"/>
      <c r="B6" s="360"/>
      <c r="C6" s="359" t="s">
        <v>358</v>
      </c>
      <c r="D6" s="358"/>
      <c r="E6" s="358"/>
      <c r="F6" s="358"/>
      <c r="G6" s="359" t="s">
        <v>357</v>
      </c>
      <c r="H6" s="358"/>
      <c r="I6" s="358"/>
    </row>
    <row r="7" spans="1:10" ht="5.25" customHeight="1" x14ac:dyDescent="0.25">
      <c r="A7" s="357"/>
      <c r="B7" s="356"/>
      <c r="C7" s="355"/>
      <c r="D7" s="355"/>
      <c r="E7" s="355"/>
      <c r="F7" s="355"/>
      <c r="G7" s="355"/>
      <c r="H7" s="355"/>
      <c r="I7" s="355"/>
    </row>
    <row r="8" spans="1:10" x14ac:dyDescent="0.25">
      <c r="A8" s="349" t="s">
        <v>356</v>
      </c>
      <c r="B8" s="348"/>
      <c r="C8" s="345">
        <f>C9+C13</f>
        <v>314017432.71999997</v>
      </c>
      <c r="D8" s="345">
        <f>D9+D13</f>
        <v>10819360.5</v>
      </c>
      <c r="E8" s="345">
        <f>E9+E13</f>
        <v>25653801.800000001</v>
      </c>
      <c r="F8" s="345">
        <f>F9+F13</f>
        <v>0</v>
      </c>
      <c r="G8" s="345">
        <f>+C8+D8-E8+F8</f>
        <v>299182991.41999996</v>
      </c>
      <c r="H8" s="345">
        <f>H9+H13</f>
        <v>17020130.93</v>
      </c>
      <c r="I8" s="345">
        <f>I9+I13</f>
        <v>0</v>
      </c>
    </row>
    <row r="9" spans="1:10" ht="16.5" x14ac:dyDescent="0.25">
      <c r="A9" s="349" t="s">
        <v>355</v>
      </c>
      <c r="B9" s="348"/>
      <c r="C9" s="345">
        <f>SUM(C10:C12)</f>
        <v>8910623.8999999985</v>
      </c>
      <c r="D9" s="345">
        <f>SUM(D10:D12)</f>
        <v>10819360.5</v>
      </c>
      <c r="E9" s="345">
        <f>SUM(E10:E12)</f>
        <v>14834441.300000001</v>
      </c>
      <c r="F9" s="345">
        <f>SUM(F10:F12)</f>
        <v>0</v>
      </c>
      <c r="G9" s="345">
        <f>SUM(G10:G12)</f>
        <v>4895543.0999999978</v>
      </c>
      <c r="H9" s="345">
        <f>SUM(H10:H12)</f>
        <v>17020130.93</v>
      </c>
      <c r="I9" s="345">
        <f>SUM(I10:I12)</f>
        <v>0</v>
      </c>
      <c r="J9" s="64" t="str">
        <f>IF(C9&lt;&gt;'ETCA-I-08'!E20,"ERROR!!!!! NO CONCUERDA CON LO REPORTADO EN EL ESTADO ANALITICO  DE LA DEUDA Y OTROS PASIVOS","")</f>
        <v/>
      </c>
    </row>
    <row r="10" spans="1:10" ht="16.5" x14ac:dyDescent="0.25">
      <c r="A10" s="354"/>
      <c r="B10" s="352" t="s">
        <v>354</v>
      </c>
      <c r="C10" s="344">
        <v>8910623.8999999985</v>
      </c>
      <c r="D10" s="344">
        <v>10819360.5</v>
      </c>
      <c r="E10" s="344">
        <f>9813059.82+5021381.48</f>
        <v>14834441.300000001</v>
      </c>
      <c r="F10" s="344">
        <v>0</v>
      </c>
      <c r="G10" s="345">
        <f>+C10+D10-E10+F10</f>
        <v>4895543.0999999978</v>
      </c>
      <c r="H10" s="344">
        <v>17020130.93</v>
      </c>
      <c r="I10" s="344">
        <v>0</v>
      </c>
      <c r="J10" s="64" t="str">
        <f>IF(G9&lt;&gt;'ETCA-I-08'!F20,"ERROR!!!!! NO CONCUERDA CON LO REPORTADO EN EL ESTADO ANALITICO  DE LA DEUDA Y OTROS PASIVOS","")</f>
        <v/>
      </c>
    </row>
    <row r="11" spans="1:10" x14ac:dyDescent="0.25">
      <c r="A11" s="353"/>
      <c r="B11" s="352" t="s">
        <v>353</v>
      </c>
      <c r="C11" s="344">
        <v>0</v>
      </c>
      <c r="D11" s="344">
        <v>0</v>
      </c>
      <c r="E11" s="344">
        <v>0</v>
      </c>
      <c r="F11" s="344">
        <v>0</v>
      </c>
      <c r="G11" s="345">
        <f>+C11+D11-E11+F11</f>
        <v>0</v>
      </c>
      <c r="H11" s="344">
        <v>0</v>
      </c>
      <c r="I11" s="344">
        <v>0</v>
      </c>
    </row>
    <row r="12" spans="1:10" x14ac:dyDescent="0.25">
      <c r="A12" s="353"/>
      <c r="B12" s="352" t="s">
        <v>352</v>
      </c>
      <c r="C12" s="344">
        <v>0</v>
      </c>
      <c r="D12" s="344">
        <v>0</v>
      </c>
      <c r="E12" s="344">
        <v>0</v>
      </c>
      <c r="F12" s="344">
        <v>0</v>
      </c>
      <c r="G12" s="345">
        <f>+C12+D12-E12+F12</f>
        <v>0</v>
      </c>
      <c r="H12" s="344">
        <v>0</v>
      </c>
      <c r="I12" s="344">
        <v>0</v>
      </c>
    </row>
    <row r="13" spans="1:10" ht="16.5" x14ac:dyDescent="0.25">
      <c r="A13" s="349" t="s">
        <v>351</v>
      </c>
      <c r="B13" s="348"/>
      <c r="C13" s="345">
        <f>SUM(C14:C16)</f>
        <v>305106808.81999999</v>
      </c>
      <c r="D13" s="345">
        <f>SUM(D14:D16)</f>
        <v>0</v>
      </c>
      <c r="E13" s="345">
        <f>SUM(E14:E16)</f>
        <v>10819360.5</v>
      </c>
      <c r="F13" s="345">
        <f>SUM(F14:F16)</f>
        <v>0</v>
      </c>
      <c r="G13" s="345">
        <f>SUM(G14:G16)</f>
        <v>294287448.31999999</v>
      </c>
      <c r="H13" s="345">
        <f>SUM(H14:H16)</f>
        <v>0</v>
      </c>
      <c r="I13" s="345">
        <f>SUM(I14:I16)</f>
        <v>0</v>
      </c>
      <c r="J13" s="64" t="str">
        <f>IF(C13&lt;&gt;'ETCA-I-08'!E34,"ERROR!!!!! NO CONCUERDA CON LO REPORTADO EN EL ESTADO ANALITICO DE LA DEUDA Y OTROS PASIVOS","")</f>
        <v/>
      </c>
    </row>
    <row r="14" spans="1:10" ht="16.5" x14ac:dyDescent="0.25">
      <c r="A14" s="354"/>
      <c r="B14" s="352" t="s">
        <v>350</v>
      </c>
      <c r="C14" s="344">
        <v>305106808.81999999</v>
      </c>
      <c r="D14" s="344">
        <v>0</v>
      </c>
      <c r="E14" s="344">
        <v>10819360.5</v>
      </c>
      <c r="F14" s="344">
        <v>0</v>
      </c>
      <c r="G14" s="345">
        <f>+C14+D14-E14+F14</f>
        <v>294287448.31999999</v>
      </c>
      <c r="H14" s="344">
        <v>0</v>
      </c>
      <c r="I14" s="344">
        <v>0</v>
      </c>
      <c r="J14" s="64" t="str">
        <f>IF(G13&lt;&gt;'ETCA-I-08'!F34,"ERROR!!!!! NO CONCUERDA CON LO REPORTADO EN EL ESTADO ANALITICO DE LA DEUDA Y OTROS PASIVOS","")</f>
        <v/>
      </c>
    </row>
    <row r="15" spans="1:10" x14ac:dyDescent="0.25">
      <c r="A15" s="353"/>
      <c r="B15" s="352" t="s">
        <v>349</v>
      </c>
      <c r="C15" s="344">
        <v>0</v>
      </c>
      <c r="D15" s="344">
        <v>0</v>
      </c>
      <c r="E15" s="344">
        <v>0</v>
      </c>
      <c r="F15" s="344">
        <v>0</v>
      </c>
      <c r="G15" s="345">
        <f>+C15+D15-E15+F15</f>
        <v>0</v>
      </c>
      <c r="H15" s="344">
        <v>0</v>
      </c>
      <c r="I15" s="344">
        <v>0</v>
      </c>
    </row>
    <row r="16" spans="1:10" x14ac:dyDescent="0.25">
      <c r="A16" s="353"/>
      <c r="B16" s="352" t="s">
        <v>348</v>
      </c>
      <c r="C16" s="344">
        <v>0</v>
      </c>
      <c r="D16" s="344">
        <v>0</v>
      </c>
      <c r="E16" s="344">
        <v>0</v>
      </c>
      <c r="F16" s="344">
        <v>0</v>
      </c>
      <c r="G16" s="345">
        <f>+C16+D16-E16+F16</f>
        <v>0</v>
      </c>
      <c r="H16" s="344">
        <v>0</v>
      </c>
      <c r="I16" s="344">
        <v>0</v>
      </c>
    </row>
    <row r="17" spans="1:10" s="89" customFormat="1" ht="16.5" x14ac:dyDescent="0.25">
      <c r="A17" s="349" t="s">
        <v>347</v>
      </c>
      <c r="B17" s="348"/>
      <c r="C17" s="351">
        <v>403837776.13</v>
      </c>
      <c r="D17" s="350"/>
      <c r="E17" s="350"/>
      <c r="F17" s="350"/>
      <c r="G17" s="351">
        <v>342124604.70999998</v>
      </c>
      <c r="H17" s="350"/>
      <c r="I17" s="350"/>
      <c r="J17" s="64" t="str">
        <f>IF(C17&lt;&gt;'ETCA-I-08'!E36,"ERROR!!! NO CONCUERDA CON LO REPORTADO EN EL ESTADO ANALITICO DE LA DEUDA Y OTROS PASIVOS","")</f>
        <v/>
      </c>
    </row>
    <row r="18" spans="1:10" ht="16.5" customHeight="1" x14ac:dyDescent="0.25">
      <c r="A18" s="349" t="s">
        <v>346</v>
      </c>
      <c r="B18" s="348"/>
      <c r="C18" s="345">
        <f>C8+C17</f>
        <v>717855208.8499999</v>
      </c>
      <c r="D18" s="345">
        <f>D8+D17</f>
        <v>10819360.5</v>
      </c>
      <c r="E18" s="345">
        <f>E8+E17</f>
        <v>25653801.800000001</v>
      </c>
      <c r="F18" s="345">
        <f>F8+F17</f>
        <v>0</v>
      </c>
      <c r="G18" s="345">
        <f>G8+G17</f>
        <v>641307596.12999988</v>
      </c>
      <c r="H18" s="345">
        <f>H8+H17</f>
        <v>17020130.93</v>
      </c>
      <c r="I18" s="345">
        <f>I8+I17</f>
        <v>0</v>
      </c>
      <c r="J18" s="64" t="str">
        <f>IF(G17&lt;&gt;'ETCA-I-08'!F36,"ERROR!!! NO CONCUERDA CON LO REPORTADO EN EL ESTADO ANALITICO DE LA DEUDA Y OTROS PASIVOS","")</f>
        <v/>
      </c>
    </row>
    <row r="19" spans="1:10" ht="16.5" customHeight="1" x14ac:dyDescent="0.25">
      <c r="A19" s="349" t="s">
        <v>345</v>
      </c>
      <c r="B19" s="348"/>
      <c r="C19" s="345">
        <f>SUM(C20:C22)</f>
        <v>0</v>
      </c>
      <c r="D19" s="345">
        <f>SUM(D20:D22)</f>
        <v>0</v>
      </c>
      <c r="E19" s="345">
        <f>SUM(E20:E22)</f>
        <v>0</v>
      </c>
      <c r="F19" s="345">
        <f>SUM(F20:F22)</f>
        <v>0</v>
      </c>
      <c r="G19" s="345">
        <f>+C19+D19-E19+F19</f>
        <v>0</v>
      </c>
      <c r="H19" s="345">
        <f>SUM(H20:H22)</f>
        <v>0</v>
      </c>
      <c r="I19" s="345">
        <f>SUM(I20:I22)</f>
        <v>0</v>
      </c>
      <c r="J19" s="64" t="str">
        <f>IF(G18&lt;&gt;'ETCA-I-08'!F38,"ERROR!!!! NO CONCUERDA CON LO REPORTADO EN EL ESTADO ANALITICO DE LA DEUDA Y OTROS PASIVOS","")</f>
        <v/>
      </c>
    </row>
    <row r="20" spans="1:10" x14ac:dyDescent="0.25">
      <c r="A20" s="347" t="s">
        <v>344</v>
      </c>
      <c r="B20" s="346"/>
      <c r="C20" s="344">
        <v>0</v>
      </c>
      <c r="D20" s="344">
        <v>0</v>
      </c>
      <c r="E20" s="344">
        <v>0</v>
      </c>
      <c r="F20" s="344">
        <v>0</v>
      </c>
      <c r="G20" s="345">
        <f>+C20+D20-E20+F20</f>
        <v>0</v>
      </c>
      <c r="H20" s="344">
        <v>0</v>
      </c>
      <c r="I20" s="344">
        <v>0</v>
      </c>
      <c r="J20" t="str">
        <f>IF(C18&lt;&gt;'ETCA-I-08'!E38,"ERROR!!!!! , NO CONCUERDA CON LO REPORTADO EN EL ESTADO ANALITICO DE LA DEUDA Y OTROS PASIVOS","")</f>
        <v/>
      </c>
    </row>
    <row r="21" spans="1:10" x14ac:dyDescent="0.25">
      <c r="A21" s="347" t="s">
        <v>343</v>
      </c>
      <c r="B21" s="346"/>
      <c r="C21" s="344">
        <v>0</v>
      </c>
      <c r="D21" s="344">
        <v>0</v>
      </c>
      <c r="E21" s="344">
        <v>0</v>
      </c>
      <c r="F21" s="344">
        <v>0</v>
      </c>
      <c r="G21" s="345">
        <f>+C21+D21-E21+F21</f>
        <v>0</v>
      </c>
      <c r="H21" s="344">
        <v>0</v>
      </c>
      <c r="I21" s="344">
        <v>0</v>
      </c>
    </row>
    <row r="22" spans="1:10" x14ac:dyDescent="0.25">
      <c r="A22" s="347" t="s">
        <v>342</v>
      </c>
      <c r="B22" s="346"/>
      <c r="C22" s="344"/>
      <c r="D22" s="344"/>
      <c r="E22" s="344"/>
      <c r="F22" s="344"/>
      <c r="G22" s="345">
        <f>+C22+D22-E22+F22</f>
        <v>0</v>
      </c>
      <c r="H22" s="344"/>
      <c r="I22" s="344"/>
    </row>
    <row r="23" spans="1:10" ht="16.5" customHeight="1" x14ac:dyDescent="0.25">
      <c r="A23" s="349" t="s">
        <v>341</v>
      </c>
      <c r="B23" s="348"/>
      <c r="C23" s="345">
        <f>SUM(C24:C26)</f>
        <v>0</v>
      </c>
      <c r="D23" s="345">
        <f>SUM(D24:D26)</f>
        <v>0</v>
      </c>
      <c r="E23" s="345">
        <f>SUM(E24:E26)</f>
        <v>0</v>
      </c>
      <c r="F23" s="345">
        <f>SUM(F24:F26)</f>
        <v>0</v>
      </c>
      <c r="G23" s="345">
        <f>SUM(G24:G26)</f>
        <v>0</v>
      </c>
      <c r="H23" s="345">
        <f>SUM(H24:H26)</f>
        <v>0</v>
      </c>
      <c r="I23" s="345">
        <f>SUM(I24:I26)</f>
        <v>0</v>
      </c>
    </row>
    <row r="24" spans="1:10" x14ac:dyDescent="0.25">
      <c r="A24" s="347" t="s">
        <v>340</v>
      </c>
      <c r="B24" s="346"/>
      <c r="C24" s="344">
        <v>0</v>
      </c>
      <c r="D24" s="344">
        <v>0</v>
      </c>
      <c r="E24" s="344">
        <v>0</v>
      </c>
      <c r="F24" s="344">
        <v>0</v>
      </c>
      <c r="G24" s="345">
        <f>+C24+D24-E24+F24</f>
        <v>0</v>
      </c>
      <c r="H24" s="344">
        <v>0</v>
      </c>
      <c r="I24" s="344">
        <v>0</v>
      </c>
    </row>
    <row r="25" spans="1:10" x14ac:dyDescent="0.25">
      <c r="A25" s="347" t="s">
        <v>339</v>
      </c>
      <c r="B25" s="346"/>
      <c r="C25" s="344">
        <v>0</v>
      </c>
      <c r="D25" s="344">
        <v>0</v>
      </c>
      <c r="E25" s="344">
        <v>0</v>
      </c>
      <c r="F25" s="344">
        <v>0</v>
      </c>
      <c r="G25" s="345">
        <f>+C25+D25-E25+F25</f>
        <v>0</v>
      </c>
      <c r="H25" s="344">
        <v>0</v>
      </c>
      <c r="I25" s="344">
        <v>0</v>
      </c>
    </row>
    <row r="26" spans="1:10" x14ac:dyDescent="0.25">
      <c r="A26" s="347" t="s">
        <v>338</v>
      </c>
      <c r="B26" s="346"/>
      <c r="C26" s="344">
        <v>0</v>
      </c>
      <c r="D26" s="344">
        <v>0</v>
      </c>
      <c r="E26" s="344">
        <v>0</v>
      </c>
      <c r="F26" s="344">
        <v>0</v>
      </c>
      <c r="G26" s="345">
        <f>+C26+D26-E26+F26</f>
        <v>0</v>
      </c>
      <c r="H26" s="344">
        <v>0</v>
      </c>
      <c r="I26" s="344">
        <v>0</v>
      </c>
    </row>
    <row r="27" spans="1:10" ht="7.5" customHeight="1" thickBot="1" x14ac:dyDescent="0.3">
      <c r="A27" s="343"/>
      <c r="B27" s="342"/>
      <c r="C27" s="341"/>
      <c r="D27" s="341"/>
      <c r="E27" s="341"/>
      <c r="F27" s="341"/>
      <c r="G27" s="341"/>
      <c r="H27" s="341"/>
      <c r="I27" s="341"/>
    </row>
    <row r="28" spans="1:10" ht="3.75" customHeight="1" x14ac:dyDescent="0.25"/>
    <row r="29" spans="1:10" ht="33" customHeight="1" x14ac:dyDescent="0.25">
      <c r="B29" s="340">
        <v>1</v>
      </c>
      <c r="C29" s="339" t="s">
        <v>337</v>
      </c>
      <c r="D29" s="339"/>
      <c r="E29" s="339"/>
      <c r="F29" s="339"/>
      <c r="G29" s="339"/>
      <c r="H29" s="339"/>
      <c r="I29" s="339"/>
    </row>
    <row r="30" spans="1:10" ht="18.75" customHeight="1" x14ac:dyDescent="0.25">
      <c r="B30" s="340">
        <v>2</v>
      </c>
      <c r="C30" s="339" t="s">
        <v>336</v>
      </c>
      <c r="D30" s="339"/>
      <c r="E30" s="339"/>
      <c r="F30" s="339"/>
      <c r="G30" s="339"/>
      <c r="H30" s="339"/>
      <c r="I30" s="339"/>
    </row>
    <row r="31" spans="1:10" ht="3.75" customHeight="1" thickBot="1" x14ac:dyDescent="0.3"/>
    <row r="32" spans="1:10" x14ac:dyDescent="0.25">
      <c r="B32" s="338" t="s">
        <v>335</v>
      </c>
      <c r="C32" s="336" t="s">
        <v>334</v>
      </c>
      <c r="D32" s="336" t="s">
        <v>333</v>
      </c>
      <c r="E32" s="336" t="s">
        <v>332</v>
      </c>
      <c r="F32" s="337" t="s">
        <v>331</v>
      </c>
      <c r="G32" s="336" t="s">
        <v>330</v>
      </c>
    </row>
    <row r="33" spans="2:7" x14ac:dyDescent="0.25">
      <c r="B33" s="335"/>
      <c r="C33" s="333" t="s">
        <v>329</v>
      </c>
      <c r="D33" s="333" t="s">
        <v>328</v>
      </c>
      <c r="E33" s="333" t="s">
        <v>327</v>
      </c>
      <c r="F33" s="334"/>
      <c r="G33" s="333" t="s">
        <v>326</v>
      </c>
    </row>
    <row r="34" spans="2:7" ht="15.75" thickBot="1" x14ac:dyDescent="0.3">
      <c r="B34" s="332"/>
      <c r="C34" s="329"/>
      <c r="D34" s="331" t="s">
        <v>325</v>
      </c>
      <c r="E34" s="329"/>
      <c r="F34" s="330"/>
      <c r="G34" s="329"/>
    </row>
    <row r="35" spans="2:7" ht="19.5" x14ac:dyDescent="0.25">
      <c r="B35" s="328" t="s">
        <v>324</v>
      </c>
      <c r="C35" s="327"/>
      <c r="D35" s="327"/>
      <c r="E35" s="327"/>
      <c r="F35" s="327"/>
      <c r="G35" s="327"/>
    </row>
    <row r="36" spans="2:7" x14ac:dyDescent="0.25">
      <c r="B36" s="326" t="s">
        <v>323</v>
      </c>
      <c r="C36" s="325"/>
      <c r="D36" s="325"/>
      <c r="E36" s="325"/>
      <c r="F36" s="325"/>
      <c r="G36" s="325"/>
    </row>
    <row r="37" spans="2:7" x14ac:dyDescent="0.25">
      <c r="B37" s="326" t="s">
        <v>322</v>
      </c>
      <c r="C37" s="325"/>
      <c r="D37" s="325"/>
      <c r="E37" s="325"/>
      <c r="F37" s="325"/>
      <c r="G37" s="325"/>
    </row>
    <row r="38" spans="2:7" ht="15.75" thickBot="1" x14ac:dyDescent="0.3">
      <c r="B38" s="324" t="s">
        <v>321</v>
      </c>
      <c r="C38" s="323"/>
      <c r="D38" s="323"/>
      <c r="E38" s="323"/>
      <c r="F38" s="323"/>
      <c r="G38" s="323"/>
    </row>
  </sheetData>
  <sheetProtection formatColumns="0" formatRows="0" insertHyperlinks="0"/>
  <mergeCells count="29">
    <mergeCell ref="A22:B22"/>
    <mergeCell ref="A18:B18"/>
    <mergeCell ref="B32:B34"/>
    <mergeCell ref="F32:F34"/>
    <mergeCell ref="A23:B23"/>
    <mergeCell ref="A24:B24"/>
    <mergeCell ref="A25:B25"/>
    <mergeCell ref="A26:B26"/>
    <mergeCell ref="A27:B27"/>
    <mergeCell ref="E5:E6"/>
    <mergeCell ref="F5:F6"/>
    <mergeCell ref="H5:H6"/>
    <mergeCell ref="I5:I6"/>
    <mergeCell ref="A7:B7"/>
    <mergeCell ref="C30:I30"/>
    <mergeCell ref="C29:I29"/>
    <mergeCell ref="A19:B19"/>
    <mergeCell ref="A20:B20"/>
    <mergeCell ref="A21:B21"/>
    <mergeCell ref="A8:B8"/>
    <mergeCell ref="A9:B9"/>
    <mergeCell ref="A13:B13"/>
    <mergeCell ref="A17:B17"/>
    <mergeCell ref="A1:I1"/>
    <mergeCell ref="A2:I2"/>
    <mergeCell ref="A3:I3"/>
    <mergeCell ref="A4:I4"/>
    <mergeCell ref="A5:B6"/>
    <mergeCell ref="D5:D6"/>
  </mergeCells>
  <printOptions horizontalCentered="1"/>
  <pageMargins left="0.23622047244094491" right="0.23622047244094491" top="0.35433070866141736" bottom="0.35433070866141736" header="0.31496062992125984" footer="0.31496062992125984"/>
  <pageSetup scale="8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12</vt:i4>
      </vt:variant>
    </vt:vector>
  </HeadingPairs>
  <TitlesOfParts>
    <vt:vector size="24" baseType="lpstr">
      <vt:lpstr>ETCA-I-01</vt:lpstr>
      <vt:lpstr>ETCA-I-02</vt:lpstr>
      <vt:lpstr>ETCA-I-03</vt:lpstr>
      <vt:lpstr>ETCA-I-04</vt:lpstr>
      <vt:lpstr>ETCA-I-05</vt:lpstr>
      <vt:lpstr>ETCA-I-06</vt:lpstr>
      <vt:lpstr>ETCA-I-07</vt:lpstr>
      <vt:lpstr>ETCA-I-08</vt:lpstr>
      <vt:lpstr>ETCA-I-09</vt:lpstr>
      <vt:lpstr>ETCA-I-10</vt:lpstr>
      <vt:lpstr>ETCA-I-11</vt:lpstr>
      <vt:lpstr>ETCA-I-12 (NOTAS)</vt:lpstr>
      <vt:lpstr>'ETCA-I-01'!Área_de_impresión</vt:lpstr>
      <vt:lpstr>'ETCA-I-02'!Área_de_impresión</vt:lpstr>
      <vt:lpstr>'ETCA-I-03'!Área_de_impresión</vt:lpstr>
      <vt:lpstr>'ETCA-I-04'!Área_de_impresión</vt:lpstr>
      <vt:lpstr>'ETCA-I-06'!Área_de_impresión</vt:lpstr>
      <vt:lpstr>'ETCA-I-07'!Área_de_impresión</vt:lpstr>
      <vt:lpstr>'ETCA-I-08'!Área_de_impresión</vt:lpstr>
      <vt:lpstr>'ETCA-I-09'!Área_de_impresión</vt:lpstr>
      <vt:lpstr>'ETCA-I-11'!Área_de_impresión</vt:lpstr>
      <vt:lpstr>'ETCA-I-12 (NOTAS)'!Área_de_impresión</vt:lpstr>
      <vt:lpstr>'ETCA-I-02'!Títulos_a_imprimir</vt:lpstr>
      <vt:lpstr>'ETCA-I-03'!Títulos_a_imprimir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Valeria Lugo</dc:creator>
  <cp:lastModifiedBy>Valeria Lugo</cp:lastModifiedBy>
  <dcterms:created xsi:type="dcterms:W3CDTF">2024-11-08T19:48:19Z</dcterms:created>
  <dcterms:modified xsi:type="dcterms:W3CDTF">2024-11-08T19:49:20Z</dcterms:modified>
</cp:coreProperties>
</file>