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valeria.lugo\Desktop\Cuenta publica\CEA\2022\4TO TRIM CEA22\"/>
    </mc:Choice>
  </mc:AlternateContent>
  <xr:revisionPtr revIDLastSave="0" documentId="8_{38ACE1B1-FAE3-4247-A507-C3CF68A824FE}" xr6:coauthVersionLast="47" xr6:coauthVersionMax="47" xr10:uidLastSave="{00000000-0000-0000-0000-000000000000}"/>
  <bookViews>
    <workbookView xWindow="-120" yWindow="-120" windowWidth="29040" windowHeight="15840" xr2:uid="{24885C04-118B-4B68-9680-6958641DDF27}"/>
  </bookViews>
  <sheets>
    <sheet name="ETCA-I-01" sheetId="1" r:id="rId1"/>
    <sheet name="ETCA-I-02" sheetId="2" r:id="rId2"/>
    <sheet name="ETCA-I-03" sheetId="3" r:id="rId3"/>
    <sheet name="ETCA-I-04" sheetId="4" r:id="rId4"/>
    <sheet name="ETCA-I-05" sheetId="5" r:id="rId5"/>
    <sheet name="ETCA-I-06" sheetId="6" r:id="rId6"/>
    <sheet name="ETCA-I-07" sheetId="7" r:id="rId7"/>
    <sheet name="ETCA-I-08" sheetId="8" r:id="rId8"/>
    <sheet name="ETCA-I-09" sheetId="9" r:id="rId9"/>
    <sheet name="ETCA-I-10" sheetId="10" r:id="rId10"/>
    <sheet name="ETCA-I-11" sheetId="11" r:id="rId11"/>
    <sheet name="ETCA-I-12 (NOTAS ANEXO)" sheetId="12" r:id="rId12"/>
  </sheets>
  <externalReferences>
    <externalReference r:id="rId13"/>
    <externalReference r:id="rId14"/>
    <externalReference r:id="rId15"/>
    <externalReference r:id="rId16"/>
    <externalReference r:id="rId17"/>
  </externalReferences>
  <definedNames>
    <definedName name="_xlnm._FilterDatabase" localSheetId="0" hidden="1">'ETCA-I-01'!#REF!</definedName>
    <definedName name="_ftn1" localSheetId="2">'ETCA-I-03'!#REF!</definedName>
    <definedName name="_ftnref1" localSheetId="2">'ETCA-I-03'!#REF!</definedName>
    <definedName name="_xlnm.Print_Area" localSheetId="0">'ETCA-I-01'!$A$1:$G$58</definedName>
    <definedName name="_xlnm.Print_Area" localSheetId="1">'ETCA-I-02'!$A$1:$G$76</definedName>
    <definedName name="_xlnm.Print_Area" localSheetId="2">'ETCA-I-03'!$A$1:$D$69</definedName>
    <definedName name="_xlnm.Print_Area" localSheetId="3">'ETCA-I-04'!$A$1:$F$47</definedName>
    <definedName name="_xlnm.Print_Area" localSheetId="5">'ETCA-I-06'!$A$1:$D$70</definedName>
    <definedName name="_xlnm.Print_Area" localSheetId="6">'ETCA-I-07'!$A$1:$G$33</definedName>
    <definedName name="_xlnm.Print_Area" localSheetId="7">'ETCA-I-08'!$A$1:$F$47</definedName>
    <definedName name="_xlnm.Print_Area" localSheetId="8">'ETCA-I-09'!$A$1:$I$42</definedName>
    <definedName name="_xlnm.Print_Area" localSheetId="10">'ETCA-I-11'!$A$1:$I$29</definedName>
    <definedName name="_xlnm.Print_Area" localSheetId="11">'ETCA-I-12 (NOTAS ANEXO)'!$A$1:$J$49</definedName>
    <definedName name="Ay_Asociaciones">#REF!</definedName>
    <definedName name="Ay_ConfCol">#REF!</definedName>
    <definedName name="Ay_DocProy">#REF!</definedName>
    <definedName name="Ay_EmitirDocto">#REF!</definedName>
    <definedName name="Ay_Funcionalidad">#REF!</definedName>
    <definedName name="Ay_Introduccion">#REF!</definedName>
    <definedName name="Ay_Parametros">#REF!</definedName>
    <definedName name="Ay_PorBenef">#REF!</definedName>
    <definedName name="Ay_PorCategorias">#REF!</definedName>
    <definedName name="Ay_PorCuentas">#REF!</definedName>
    <definedName name="Ay_PorDoc">#REF!</definedName>
    <definedName name="Ay_PorPago">#REF!</definedName>
    <definedName name="Ay_Restricciones">#REF!</definedName>
    <definedName name="Ay_Saldos">#REF!</definedName>
    <definedName name="Ay_UsoVistas">#REF!</definedName>
    <definedName name="Ay_Verificar">#REF!</definedName>
    <definedName name="_xlnm.Database" localSheetId="10">#REF!</definedName>
    <definedName name="_xlnm.Database">#REF!</definedName>
    <definedName name="camposBD">OFFSET([2]Definiciones!$D$1,0,0,COUNTA([2]Definiciones!$D$1:$D$65536),1)</definedName>
    <definedName name="CodigoCuentaBase">[2]Encabezado!#REF!</definedName>
    <definedName name="dd">#REF!</definedName>
    <definedName name="Documentos">OFFSET([2]Definiciones!$B$1,0,0,COUNTA([2]Definiciones!$B$1:$B$65536),1)</definedName>
    <definedName name="Funciones_Fechas_Periodos" localSheetId="5">[3]!Funciones_Fechas_Periodos</definedName>
    <definedName name="Funciones_Fechas_Periodos">[3]!Funciones_Fechas_Periodos</definedName>
    <definedName name="Funciones_Saldos" localSheetId="5">[3]!Funciones_Saldos</definedName>
    <definedName name="Funciones_Saldos">[3]!Funciones_Saldos</definedName>
    <definedName name="Funciones_Tablas" localSheetId="5">[3]!Funciones_Tablas</definedName>
    <definedName name="Funciones_Tablas">[3]!Funciones_Tablas</definedName>
    <definedName name="ppto">[4]Hoja2!$B$3:$M$95</definedName>
    <definedName name="qw">#REF!</definedName>
    <definedName name="SaldoInicialBase">[2]Encabezado!$Z$7</definedName>
    <definedName name="SaldoInicialBaseEnTransito">[2]Encabezado!$Z$8</definedName>
    <definedName name="TablaD">[5]Reglas!$A$4:$G$972</definedName>
    <definedName name="TipoDeposito">OFFSET([2]Definiciones!$G$1,0,0,COUNTA([2]Definiciones!$G$1:$G$65536),1)</definedName>
    <definedName name="_xlnm.Print_Titles" localSheetId="1">'ETCA-I-02'!$5:$5</definedName>
    <definedName name="_xlnm.Print_Titles" localSheetId="2">'ETCA-I-03'!$2:$4</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2" l="1"/>
  <c r="A3" i="12"/>
  <c r="A1" i="11"/>
  <c r="A3" i="11"/>
  <c r="A1" i="10"/>
  <c r="B7" i="10"/>
  <c r="C7" i="10"/>
  <c r="C19" i="10" s="1"/>
  <c r="D7" i="10"/>
  <c r="E7" i="10"/>
  <c r="F7" i="10"/>
  <c r="G7" i="10"/>
  <c r="G19" i="10" s="1"/>
  <c r="H7" i="10"/>
  <c r="I7" i="10"/>
  <c r="I19" i="10" s="1"/>
  <c r="J7" i="10"/>
  <c r="K7" i="10"/>
  <c r="K8" i="10"/>
  <c r="K9" i="10"/>
  <c r="K10" i="10"/>
  <c r="K11" i="10"/>
  <c r="C13" i="10"/>
  <c r="D13" i="10"/>
  <c r="D19" i="10" s="1"/>
  <c r="E13" i="10"/>
  <c r="F13" i="10"/>
  <c r="F19" i="10" s="1"/>
  <c r="G13" i="10"/>
  <c r="H13" i="10"/>
  <c r="I13" i="10"/>
  <c r="J13" i="10"/>
  <c r="K13" i="10" s="1"/>
  <c r="K14" i="10"/>
  <c r="K15" i="10"/>
  <c r="K16" i="10"/>
  <c r="K17" i="10"/>
  <c r="B19" i="10"/>
  <c r="E19" i="10"/>
  <c r="K19" i="10" s="1"/>
  <c r="H19" i="10"/>
  <c r="J19" i="10"/>
  <c r="A1" i="9"/>
  <c r="A3" i="9"/>
  <c r="A3" i="10" s="1"/>
  <c r="C9" i="9"/>
  <c r="J9" i="9" s="1"/>
  <c r="D9" i="9"/>
  <c r="D8" i="9" s="1"/>
  <c r="D18" i="9" s="1"/>
  <c r="E9" i="9"/>
  <c r="F9" i="9"/>
  <c r="F8" i="9" s="1"/>
  <c r="F18" i="9" s="1"/>
  <c r="G9" i="9"/>
  <c r="H9" i="9"/>
  <c r="I9" i="9"/>
  <c r="I8" i="9" s="1"/>
  <c r="I18" i="9" s="1"/>
  <c r="G10" i="9"/>
  <c r="G12" i="9"/>
  <c r="C13" i="9"/>
  <c r="D13" i="9"/>
  <c r="E13" i="9"/>
  <c r="E8" i="9" s="1"/>
  <c r="E18" i="9" s="1"/>
  <c r="F13" i="9"/>
  <c r="H13" i="9"/>
  <c r="I13" i="9"/>
  <c r="G14" i="9"/>
  <c r="G13" i="9" s="1"/>
  <c r="G15" i="9"/>
  <c r="G16" i="9"/>
  <c r="J17" i="9"/>
  <c r="H18" i="9"/>
  <c r="J18" i="9"/>
  <c r="C19" i="9"/>
  <c r="G19" i="9" s="1"/>
  <c r="D19" i="9"/>
  <c r="E19" i="9"/>
  <c r="F19" i="9"/>
  <c r="H19" i="9"/>
  <c r="I19" i="9"/>
  <c r="G20" i="9"/>
  <c r="G21" i="9"/>
  <c r="G22" i="9"/>
  <c r="C23" i="9"/>
  <c r="D23" i="9"/>
  <c r="E23" i="9"/>
  <c r="F23" i="9"/>
  <c r="H23" i="9"/>
  <c r="I23" i="9"/>
  <c r="G24" i="9"/>
  <c r="G23" i="9" s="1"/>
  <c r="G25" i="9"/>
  <c r="G26" i="9"/>
  <c r="A1" i="8"/>
  <c r="A3" i="8"/>
  <c r="E9" i="8"/>
  <c r="E20" i="8" s="1"/>
  <c r="F9" i="8"/>
  <c r="E14" i="8"/>
  <c r="F14" i="8"/>
  <c r="F20" i="8"/>
  <c r="E23" i="8"/>
  <c r="E34" i="8" s="1"/>
  <c r="F23" i="8"/>
  <c r="F34" i="8" s="1"/>
  <c r="F38" i="8" s="1"/>
  <c r="E28" i="8"/>
  <c r="F28" i="8"/>
  <c r="A1" i="7"/>
  <c r="A3" i="7"/>
  <c r="C9" i="7"/>
  <c r="C7" i="7" s="1"/>
  <c r="D9" i="7"/>
  <c r="D7" i="7" s="1"/>
  <c r="E9" i="7"/>
  <c r="E7" i="7" s="1"/>
  <c r="F10" i="7"/>
  <c r="G10" i="7" s="1"/>
  <c r="F11" i="7"/>
  <c r="G11" i="7" s="1"/>
  <c r="F12" i="7"/>
  <c r="G12" i="7" s="1"/>
  <c r="F13" i="7"/>
  <c r="G13" i="7" s="1"/>
  <c r="F14" i="7"/>
  <c r="G14" i="7" s="1"/>
  <c r="F15" i="7"/>
  <c r="G15" i="7" s="1"/>
  <c r="F16" i="7"/>
  <c r="G16" i="7" s="1"/>
  <c r="C18" i="7"/>
  <c r="F18" i="7" s="1"/>
  <c r="D18" i="7"/>
  <c r="E18" i="7"/>
  <c r="F19" i="7"/>
  <c r="G19" i="7" s="1"/>
  <c r="F20" i="7"/>
  <c r="G20" i="7" s="1"/>
  <c r="F21" i="7"/>
  <c r="G21" i="7" s="1"/>
  <c r="F22" i="7"/>
  <c r="G22" i="7" s="1"/>
  <c r="F23" i="7"/>
  <c r="G23" i="7" s="1"/>
  <c r="F24" i="7"/>
  <c r="G24" i="7" s="1"/>
  <c r="F25" i="7"/>
  <c r="G25" i="7" s="1"/>
  <c r="F26" i="7"/>
  <c r="G26" i="7" s="1"/>
  <c r="F27" i="7"/>
  <c r="G27" i="7" s="1"/>
  <c r="A1" i="6"/>
  <c r="A3" i="6"/>
  <c r="A4" i="6"/>
  <c r="C7" i="6"/>
  <c r="C35" i="6" s="1"/>
  <c r="D7" i="6"/>
  <c r="D35" i="6" s="1"/>
  <c r="C18" i="6"/>
  <c r="D18" i="6"/>
  <c r="C38" i="6"/>
  <c r="D38" i="6"/>
  <c r="D46" i="6" s="1"/>
  <c r="C42" i="6"/>
  <c r="D42" i="6"/>
  <c r="C46" i="6"/>
  <c r="C50" i="6"/>
  <c r="C49" i="6" s="1"/>
  <c r="C59" i="6" s="1"/>
  <c r="C61" i="6" s="1"/>
  <c r="C64" i="6" s="1"/>
  <c r="D50" i="6"/>
  <c r="D49" i="6" s="1"/>
  <c r="D59" i="6" s="1"/>
  <c r="D61" i="6" s="1"/>
  <c r="D64" i="6" s="1"/>
  <c r="D54" i="6"/>
  <c r="C55" i="6"/>
  <c r="C54" i="6" s="1"/>
  <c r="D55" i="6"/>
  <c r="A1" i="5"/>
  <c r="A3" i="5"/>
  <c r="A4" i="5"/>
  <c r="B7" i="5"/>
  <c r="B6" i="5" s="1"/>
  <c r="C7" i="5"/>
  <c r="C6" i="5" s="1"/>
  <c r="B16" i="5"/>
  <c r="C16" i="5"/>
  <c r="B28" i="5"/>
  <c r="B27" i="5" s="1"/>
  <c r="C28" i="5"/>
  <c r="C27" i="5" s="1"/>
  <c r="B38" i="5"/>
  <c r="C38" i="5"/>
  <c r="B46" i="5"/>
  <c r="C46" i="5"/>
  <c r="B47" i="5"/>
  <c r="C47" i="5"/>
  <c r="B52" i="5"/>
  <c r="C52" i="5"/>
  <c r="B59" i="5"/>
  <c r="C59" i="5"/>
  <c r="A1" i="4"/>
  <c r="A3" i="4"/>
  <c r="A4" i="4"/>
  <c r="B7" i="4"/>
  <c r="F7" i="4"/>
  <c r="F8" i="4"/>
  <c r="F9" i="4"/>
  <c r="F10" i="4"/>
  <c r="C12" i="4"/>
  <c r="F12" i="4" s="1"/>
  <c r="D12" i="4"/>
  <c r="F13" i="4"/>
  <c r="F14" i="4"/>
  <c r="F15" i="4"/>
  <c r="F16" i="4"/>
  <c r="F17" i="4"/>
  <c r="E19" i="4"/>
  <c r="E23" i="4" s="1"/>
  <c r="E41" i="4" s="1"/>
  <c r="F20" i="4"/>
  <c r="F21" i="4"/>
  <c r="B23" i="4"/>
  <c r="D23" i="4"/>
  <c r="D41" i="4" s="1"/>
  <c r="B25" i="4"/>
  <c r="F25" i="4"/>
  <c r="F26" i="4"/>
  <c r="F27" i="4"/>
  <c r="F28" i="4"/>
  <c r="C30" i="4"/>
  <c r="F30" i="4" s="1"/>
  <c r="D30" i="4"/>
  <c r="F31" i="4"/>
  <c r="F32" i="4"/>
  <c r="F33" i="4"/>
  <c r="F34" i="4"/>
  <c r="F35" i="4"/>
  <c r="E37" i="4"/>
  <c r="F37" i="4" s="1"/>
  <c r="F38" i="4"/>
  <c r="F39" i="4"/>
  <c r="B41" i="4"/>
  <c r="A1" i="3"/>
  <c r="C7" i="3"/>
  <c r="D7" i="3"/>
  <c r="C15" i="3"/>
  <c r="D15" i="3"/>
  <c r="C18" i="3"/>
  <c r="D18" i="3"/>
  <c r="C24" i="3"/>
  <c r="D24" i="3"/>
  <c r="C27" i="3"/>
  <c r="D27" i="3"/>
  <c r="C31" i="3"/>
  <c r="D31" i="3"/>
  <c r="C41" i="3"/>
  <c r="D41" i="3"/>
  <c r="C45" i="3"/>
  <c r="D45" i="3"/>
  <c r="C51" i="3"/>
  <c r="D51" i="3"/>
  <c r="C58" i="3"/>
  <c r="C61" i="3" s="1"/>
  <c r="C63" i="3" s="1"/>
  <c r="E63" i="3" s="1"/>
  <c r="D58" i="3"/>
  <c r="D61" i="3" s="1"/>
  <c r="D63" i="3" s="1"/>
  <c r="E64" i="3" s="1"/>
  <c r="A1" i="2"/>
  <c r="B8" i="2"/>
  <c r="C8" i="2"/>
  <c r="F8" i="2"/>
  <c r="G8" i="2"/>
  <c r="G45" i="2" s="1"/>
  <c r="G56" i="2" s="1"/>
  <c r="G72" i="2" s="1"/>
  <c r="B16" i="2"/>
  <c r="C16" i="2"/>
  <c r="F18" i="2"/>
  <c r="G18" i="2"/>
  <c r="F22" i="2"/>
  <c r="G22" i="2"/>
  <c r="B24" i="2"/>
  <c r="C24" i="2"/>
  <c r="C45" i="2" s="1"/>
  <c r="C58" i="2" s="1"/>
  <c r="H58" i="2" s="1"/>
  <c r="F26" i="2"/>
  <c r="G26" i="2"/>
  <c r="B30" i="2"/>
  <c r="C30" i="2"/>
  <c r="F30" i="2"/>
  <c r="G30" i="2"/>
  <c r="B37" i="2"/>
  <c r="C37" i="2"/>
  <c r="F37" i="2"/>
  <c r="G37" i="2"/>
  <c r="B40" i="2"/>
  <c r="C40" i="2"/>
  <c r="F41" i="2"/>
  <c r="G41" i="2"/>
  <c r="B45" i="2"/>
  <c r="F45" i="2"/>
  <c r="F54" i="2"/>
  <c r="G54" i="2"/>
  <c r="B56" i="2"/>
  <c r="C56" i="2"/>
  <c r="F56" i="2"/>
  <c r="B58" i="2"/>
  <c r="H59" i="2" s="1"/>
  <c r="F58" i="2"/>
  <c r="G58" i="2"/>
  <c r="F62" i="2"/>
  <c r="F71" i="2" s="1"/>
  <c r="F72" i="2" s="1"/>
  <c r="G62" i="2"/>
  <c r="G71" i="2" s="1"/>
  <c r="F68" i="2"/>
  <c r="G68" i="2"/>
  <c r="B17" i="1"/>
  <c r="C17" i="1"/>
  <c r="F17" i="1"/>
  <c r="G17" i="1"/>
  <c r="B30" i="1"/>
  <c r="B32" i="1" s="1"/>
  <c r="C30" i="1"/>
  <c r="F30" i="1"/>
  <c r="F32" i="1" s="1"/>
  <c r="G30" i="1"/>
  <c r="G32" i="1" s="1"/>
  <c r="C32" i="1"/>
  <c r="F35" i="1"/>
  <c r="G35" i="1"/>
  <c r="F39" i="1"/>
  <c r="G39" i="1"/>
  <c r="F45" i="1"/>
  <c r="F49" i="1" s="1"/>
  <c r="G45" i="1"/>
  <c r="G49" i="1" s="1"/>
  <c r="G51" i="1" s="1"/>
  <c r="H52" i="1" s="1"/>
  <c r="G38" i="8" l="1"/>
  <c r="J14" i="9"/>
  <c r="G18" i="7"/>
  <c r="H18" i="7"/>
  <c r="J13" i="9"/>
  <c r="E38" i="8"/>
  <c r="F51" i="1"/>
  <c r="H51" i="1"/>
  <c r="H73" i="2"/>
  <c r="H72" i="2"/>
  <c r="C23" i="4"/>
  <c r="C8" i="9"/>
  <c r="F9" i="7"/>
  <c r="F19" i="4"/>
  <c r="G9" i="7" l="1"/>
  <c r="G7" i="7" s="1"/>
  <c r="F7" i="7"/>
  <c r="H7" i="7" s="1"/>
  <c r="H9" i="7"/>
  <c r="G8" i="9"/>
  <c r="G18" i="9" s="1"/>
  <c r="J19" i="9" s="1"/>
  <c r="C18" i="9"/>
  <c r="J20" i="9" s="1"/>
  <c r="F23" i="4"/>
  <c r="C41" i="4"/>
  <c r="F4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C63" authorId="0" shapeId="0" xr:uid="{00000000-0006-0000-0300-000001000000}">
      <text>
        <r>
          <rPr>
            <b/>
            <sz val="9"/>
            <color indexed="81"/>
            <rFont val="Tahoma"/>
            <family val="2"/>
          </rPr>
          <t>EVALUACIÓN:
VERIFICAR QUE COINCIDA EL MONTO CON LO REPORTADO EN EL FORMATO ETCA-I-01 EN EL EJERCICIO ACTUAL.</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F9" authorId="0" shapeId="0" xr:uid="{00000000-0006-0000-0700-000001000000}">
      <text>
        <r>
          <rPr>
            <b/>
            <sz val="9"/>
            <color indexed="81"/>
            <rFont val="Tahoma"/>
            <family val="2"/>
          </rPr>
          <t>Evaluación:
Verificar que coincida este monto con lo reportado en el formato ETCA-I-01 en el ejercicio actual en el mismo rubro</t>
        </r>
      </text>
    </comment>
    <comment ref="F18" authorId="0" shapeId="0" xr:uid="{00000000-0006-0000-0700-000002000000}">
      <text>
        <r>
          <rPr>
            <b/>
            <sz val="9"/>
            <color indexed="81"/>
            <rFont val="Tahoma"/>
            <family val="2"/>
          </rPr>
          <t>Evaluación:
Verificar que coincida este monto con lo reportado en el formato ETCA-I-01 en el ejercicio actual en el mismo rubro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F38" authorId="0" shapeId="0" xr:uid="{00000000-0006-0000-0800-000001000000}">
      <text>
        <r>
          <rPr>
            <b/>
            <sz val="9"/>
            <color indexed="81"/>
            <rFont val="Tahoma"/>
            <family val="2"/>
          </rPr>
          <t>Evaluación:
Verificar que coincida este monto con lo reportado en el formato ETCA-I-01 en el ejercicio actual Total de Pasivo</t>
        </r>
      </text>
    </comment>
  </commentList>
</comments>
</file>

<file path=xl/sharedStrings.xml><?xml version="1.0" encoding="utf-8"?>
<sst xmlns="http://schemas.openxmlformats.org/spreadsheetml/2006/main" count="594" uniqueCount="436">
  <si>
    <t>Celdas Protegidas</t>
  </si>
  <si>
    <t>"Bajo protesta de decir verdad declaramos que los Estados Financieros y sus Notas, son razonablemente correctos y son responsabilidad del emisor"</t>
  </si>
  <si>
    <t>Total de Pasivo y Hacienda Pública/Patrimonio</t>
  </si>
  <si>
    <t>Total Hacienda Pública/Patrimonio</t>
  </si>
  <si>
    <t>Resultado por Tenencia de Activos no Monetarios</t>
  </si>
  <si>
    <t>Resultado por Posición Monetaria</t>
  </si>
  <si>
    <t>Exceso o Insuficiencia en la Actualización de la Hacienda Pública/Patrimonio</t>
  </si>
  <si>
    <t>Rectificaciones de Resultados de Ejercicios Anteriores</t>
  </si>
  <si>
    <t>Reservas</t>
  </si>
  <si>
    <t>Revalúos</t>
  </si>
  <si>
    <t>Resultados de Ejercicios Anteriores</t>
  </si>
  <si>
    <t>Resultados del Ejercicio (Ahorro/ Desahorro)</t>
  </si>
  <si>
    <t>Hacienda Pública/Patrimonio Generado</t>
  </si>
  <si>
    <t>Actualización de la Hacienda Pública/Patrimonio</t>
  </si>
  <si>
    <t>Donaciones de Capital</t>
  </si>
  <si>
    <t>Aportaciones</t>
  </si>
  <si>
    <t>Hacienda Pública/Patrimonio Contribuido</t>
  </si>
  <si>
    <t>Hacienda Pública/Patrimonio</t>
  </si>
  <si>
    <t>Total de Pasivo</t>
  </si>
  <si>
    <t>Total de Activos</t>
  </si>
  <si>
    <t>Total de Pasivos No Circulantes</t>
  </si>
  <si>
    <t>Total de Activos No Circulantes</t>
  </si>
  <si>
    <t>Otros Activos no Circulantes</t>
  </si>
  <si>
    <t>Estimación por Pérdida o Deterioro de Activos no Circulantes</t>
  </si>
  <si>
    <t>Activos Diferidos</t>
  </si>
  <si>
    <t>Provisiones a Largo Plazo</t>
  </si>
  <si>
    <t>Depreciación, Deterioro y Amortización Acumulada de Bienes</t>
  </si>
  <si>
    <t>Fondos y Bienes de Terceros en Garantía y/o en Administración a Largo Plazo</t>
  </si>
  <si>
    <t>Activos Intangibles</t>
  </si>
  <si>
    <t>Pasivos Diferidos a Largo Plazo</t>
  </si>
  <si>
    <t>Bienes Muebles</t>
  </si>
  <si>
    <t>Deuda Pública a Largo Plazo</t>
  </si>
  <si>
    <t>Bienes Inmuebles, Infraestructura y Construcciones en Proceso</t>
  </si>
  <si>
    <t>Documentos por Pagar a Largo Plazo</t>
  </si>
  <si>
    <t>Derechos a Recibir Efectivo o Equivalentes a Largo Plazo</t>
  </si>
  <si>
    <t>Cuentas por Pagar a Largo Plazo</t>
  </si>
  <si>
    <t>Inversiones Financieras a Largo Plazo</t>
  </si>
  <si>
    <t>Pasivo No Circulante</t>
  </si>
  <si>
    <t>Activo No Circulante</t>
  </si>
  <si>
    <t xml:space="preserve">     Total de Pasivos Circulantes</t>
  </si>
  <si>
    <t xml:space="preserve">     Total de Activos Circulantes</t>
  </si>
  <si>
    <t>Otros Pasivos a Corto Plazo</t>
  </si>
  <si>
    <t>Provisiones a Corto Plazo</t>
  </si>
  <si>
    <t>Otros Activos Circulantes</t>
  </si>
  <si>
    <t>Fondos y Bienes de Terceros en Garantía y/o Administración a Corto Plazo</t>
  </si>
  <si>
    <t>Estimación por Pérdida o Deterioro de Activos Circulantes</t>
  </si>
  <si>
    <t>Pasivos Diferidos a Corto Plazo</t>
  </si>
  <si>
    <t>Almacenes</t>
  </si>
  <si>
    <t>Títulos y Valores a Corto Plazo</t>
  </si>
  <si>
    <t>Inventarios</t>
  </si>
  <si>
    <t>Porción a Corto Plazo de la Deuda Pública a Largo Plazo</t>
  </si>
  <si>
    <t>Derechos a Recibir Bienes o Servicios</t>
  </si>
  <si>
    <t>Documentos por Pagar a Corto Plazo</t>
  </si>
  <si>
    <t>Derechos a Recibir Efectivo o Equivalentes</t>
  </si>
  <si>
    <t>Cuentas por Pagar a Corto Plazo</t>
  </si>
  <si>
    <t>Efectivo y Equivalentes</t>
  </si>
  <si>
    <t>Pasivo Circulante</t>
  </si>
  <si>
    <t>Activo Circulante</t>
  </si>
  <si>
    <t>PASIVO</t>
  </si>
  <si>
    <t>ACTIVO</t>
  </si>
  <si>
    <t>(Cifras en Pesos)</t>
  </si>
  <si>
    <t>Al 31 de Diciembre de 2022</t>
  </si>
  <si>
    <t>Estado de Situación Financiera</t>
  </si>
  <si>
    <t>Comision Estatal del Agua</t>
  </si>
  <si>
    <t>IV. Total del Pasivo y Hacienda Pública/Patrimonio (IV =II+III)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</si>
  <si>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</si>
  <si>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</si>
  <si>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</si>
  <si>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</si>
  <si>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</si>
  <si>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</si>
  <si>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</si>
  <si>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</si>
  <si>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</si>
  <si>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</si>
  <si>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</si>
  <si>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</si>
  <si>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</si>
  <si>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=a +b+c)</t>
  </si>
  <si>
    <t>I. Total del Activo (I = IA + IB)</t>
  </si>
  <si>
    <t>HACIENDA PÚBLICA/PATRIMONIO</t>
  </si>
  <si>
    <t>II. Total del Pasivo (II = IIA + IIB)</t>
  </si>
  <si>
    <t>IB. Total de Activos No Circulantes (IB = a + b + c + d + e + f + g + h + i)</t>
  </si>
  <si>
    <t>i. Otros Activos no Circulantes</t>
  </si>
  <si>
    <t>IIB. Total de Pasivos No Circulantes (IIB=a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</si>
  <si>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</si>
  <si>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</si>
  <si>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</si>
  <si>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</si>
  <si>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</si>
  <si>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</si>
  <si>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</si>
  <si>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</si>
  <si>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</si>
  <si>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</si>
  <si>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</si>
  <si>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</si>
  <si>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</si>
  <si>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</si>
  <si>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IIA. Total de Pasivos Circulantes (IIA = a +b +c +d +e +f +g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</si>
  <si>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</si>
  <si>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</si>
  <si>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</si>
  <si>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</si>
  <si>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</si>
  <si>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</si>
  <si>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</si>
  <si>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</si>
  <si>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</si>
  <si>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</si>
  <si>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</si>
  <si>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</si>
  <si>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</si>
  <si>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</si>
  <si>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</si>
  <si>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</si>
  <si>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</si>
  <si>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</si>
  <si>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</si>
  <si>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</si>
  <si>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</si>
  <si>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</si>
  <si>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</si>
  <si>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</si>
  <si>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</si>
  <si>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</si>
  <si>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</si>
  <si>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</si>
  <si>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</si>
  <si>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</si>
  <si>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</si>
  <si>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</si>
  <si>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</si>
  <si>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</si>
  <si>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</si>
  <si>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</si>
  <si>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</si>
  <si>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</si>
  <si>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</si>
  <si>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</si>
  <si>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</si>
  <si>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</si>
  <si>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</si>
  <si>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</si>
  <si>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</si>
  <si>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</si>
  <si>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</si>
  <si>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</si>
  <si>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</si>
  <si>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</si>
  <si>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</si>
  <si>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</si>
  <si>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</si>
  <si>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</si>
  <si>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</si>
  <si>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</si>
  <si>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</si>
  <si>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</si>
  <si>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</si>
  <si>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</si>
  <si>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</si>
  <si>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</si>
  <si>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</si>
  <si>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</si>
  <si>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</si>
  <si>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</si>
  <si>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</si>
  <si>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</si>
  <si>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</si>
  <si>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</si>
  <si>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</si>
  <si>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</si>
  <si>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</si>
  <si>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</si>
  <si>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</si>
  <si>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31 de diciembre de 2021</t>
  </si>
  <si>
    <t>Concepto (c)</t>
  </si>
  <si>
    <t>(PESOS)</t>
  </si>
  <si>
    <t>Al 31 de Diciembre de 2021 y al 31 de Diciembre de 2022 (b)</t>
  </si>
  <si>
    <t>Estado de Situación Financiera - Detallado - LDF</t>
  </si>
  <si>
    <t xml:space="preserve"> </t>
  </si>
  <si>
    <t>Bajo protesta de decir verdad declaramos que los Estados Financieros y sus Notas, son razonablemente correctos y son responsabilidad del emisor</t>
  </si>
  <si>
    <t>Resultados del Ejercicio (Ahorro/Desahorro)</t>
  </si>
  <si>
    <t>Total de Gastos y Otras Pérdidas</t>
  </si>
  <si>
    <t>Inversión Pública no Capitalizable</t>
  </si>
  <si>
    <t>Inversión Pública</t>
  </si>
  <si>
    <t>Otros Gastos</t>
  </si>
  <si>
    <t>Aumento por Insuficiencia de Provisiones</t>
  </si>
  <si>
    <t>Aumento por Insuficiencia de Estimaciones por Pérdida o Deterioro u Obsolescencia</t>
  </si>
  <si>
    <t>Disminución de Inventarios</t>
  </si>
  <si>
    <t>Provisiones</t>
  </si>
  <si>
    <t>Estimaciones, Depreciaciones, Deterioros, Obsolescencia y Amortizaciones</t>
  </si>
  <si>
    <t>Otros Gastos y Pérdidas Extraordinarias</t>
  </si>
  <si>
    <t>Apoyos Financieros</t>
  </si>
  <si>
    <t>Costo por Coberturas</t>
  </si>
  <si>
    <t>Gastos de la Deuda Pública</t>
  </si>
  <si>
    <t>Comisiones de la Deuda Pública</t>
  </si>
  <si>
    <t>Intereses de la Deuda Pública</t>
  </si>
  <si>
    <t>Intereses, Comisiones y Otros Gastos de la Deuda Pública</t>
  </si>
  <si>
    <t>Convenios</t>
  </si>
  <si>
    <t>Participaciones</t>
  </si>
  <si>
    <t xml:space="preserve">Participaciones y Aportaciones </t>
  </si>
  <si>
    <t>Transferencias al Exterior</t>
  </si>
  <si>
    <t>Donativos</t>
  </si>
  <si>
    <t>Transferencias a la Seguridad Social</t>
  </si>
  <si>
    <t>Transferencias a Fideicomisos, Mandatos y Contratos Análogos</t>
  </si>
  <si>
    <t>Pensiones y Jubilaciones</t>
  </si>
  <si>
    <t>Ayudas Sociales</t>
  </si>
  <si>
    <t>Subsidios y Subvenciones</t>
  </si>
  <si>
    <t>Transferencias al Resto del Sector Público</t>
  </si>
  <si>
    <t>Transferencias Internas y Asignaciones al Sector Público</t>
  </si>
  <si>
    <t>Transferencias, Asignaciones, Subsidios y Otras Ayudas</t>
  </si>
  <si>
    <t>Servicios Generales</t>
  </si>
  <si>
    <t>Materiales y Suministros</t>
  </si>
  <si>
    <t>Servicios Personales</t>
  </si>
  <si>
    <t>Gastos de Funcionamiento</t>
  </si>
  <si>
    <t>GASTOS Y OTRAS PÉRDIDAS</t>
  </si>
  <si>
    <t>Total de Ingresos y Otros Beneficios</t>
  </si>
  <si>
    <t>Otros Ingresos y Beneficios Varios</t>
  </si>
  <si>
    <t>Disminución del Exceso de Provisiones</t>
  </si>
  <si>
    <t>Disminución del Exceso de Estimaciones por Pérdida o Deterioro u Obsolescencia</t>
  </si>
  <si>
    <t>Incremento por Variación de Inventarios</t>
  </si>
  <si>
    <t>Ingresos Financieros</t>
  </si>
  <si>
    <t>Otros Ingresos y Beneficios</t>
  </si>
  <si>
    <t>Transferencias, Asignaciones, Subsidios y Subvenciones, y Pensiones y Jubilaciones</t>
  </si>
  <si>
    <t xml:space="preserve">Participaciones, Aportaciones, Convenios, Incentivos Derivados de la Colaboración Fiscal y Fondos Distintos de Aportaciones </t>
  </si>
  <si>
    <t xml:space="preserve">Participaciones, Aportaciones, Convenios, Incentivos Derivados de la Colaboración Fiscal, Fondos Distintos de Aportaciones, Transferencias, Asignaciones, Subsidios y Subvenciones, y Pensiones y Juvilaciones </t>
  </si>
  <si>
    <t>Ingresos por Venta de Bienes y Prestación de Servicios</t>
  </si>
  <si>
    <t xml:space="preserve">Aprovechamientos </t>
  </si>
  <si>
    <t xml:space="preserve">Productos </t>
  </si>
  <si>
    <t>Derechos</t>
  </si>
  <si>
    <t xml:space="preserve">Contribuciones de Mejoras </t>
  </si>
  <si>
    <t>Cuotas y Aportaciones de Seguridad Social</t>
  </si>
  <si>
    <t>Impuestos</t>
  </si>
  <si>
    <t>Ingresos de  Gestión</t>
  </si>
  <si>
    <t>INGRESOS Y OTROS BENEFICIOS</t>
  </si>
  <si>
    <t xml:space="preserve">                                   (Cifras en Pesos)                                 </t>
  </si>
  <si>
    <t>Del 01 de Enero al 31 de Diciembre de 2022</t>
  </si>
  <si>
    <t>Estado de Actividades</t>
  </si>
  <si>
    <t>Bajo protesta de decir verdad declaramos que los Estados Financieros y sus notas, son razonablemente correctos y son responsabilidad del emisor</t>
  </si>
  <si>
    <t>Hacienda Pública / Patrimonio Neto Final de 2022</t>
  </si>
  <si>
    <t>Cambios en el Exceso o Insuficiencia en la Actualización de la Hacienda Pública / Patrimonio Neto de 2022</t>
  </si>
  <si>
    <t>Variaciones de la Hacienda Pública / Patrimonio Generado Neto de 2022</t>
  </si>
  <si>
    <t>Cambios en la Hacienda Pública / Patrimonio Contribuido Neto de 2022</t>
  </si>
  <si>
    <t>Hacienda Pública / Patrimonio Neto Final de 2021</t>
  </si>
  <si>
    <t>Exceso o Insuficiencia en la Actualización de la Hacienda Pública / Patrimonio Neto de 2021</t>
  </si>
  <si>
    <t>Hacienda Pública / Patrimonio Generado Neto de 2021</t>
  </si>
  <si>
    <t>Hacienda Pública / Patrimonio Contribuido Neto de 2021</t>
  </si>
  <si>
    <t>Total</t>
  </si>
  <si>
    <t>Exceso o Insuficiencia en la Actualización de la Hacienda Pública / Patrimonio</t>
  </si>
  <si>
    <t>Hacienda Pública / Patrimonio Generado del Ejercicio</t>
  </si>
  <si>
    <t>Hacienda Pública / Patrimonio Generado de Ejercicios Anteriores</t>
  </si>
  <si>
    <t>Hacienda Pública / Patrimonio Contribuido</t>
  </si>
  <si>
    <t>Concepto</t>
  </si>
  <si>
    <t>Estado de Variación en la Hacienda Pública</t>
  </si>
  <si>
    <t>Excesos o Insuficiencia en la Actualización de la Hacienda Pública/Patrimonio</t>
  </si>
  <si>
    <t>HACIENDA PUBLICA/PATRIMONIO</t>
  </si>
  <si>
    <t>Pasivo</t>
  </si>
  <si>
    <t>Activo</t>
  </si>
  <si>
    <t>Aplicación</t>
  </si>
  <si>
    <t>Origen</t>
  </si>
  <si>
    <t>Estado de Cambios en la Situación Financiera</t>
  </si>
  <si>
    <t>Efectivo y Equivalentes al Efectivo al Final del Ejercicio</t>
  </si>
  <si>
    <t>Efectivo y Equivalentes al Efectivo al Inicio del Ejercicio</t>
  </si>
  <si>
    <t xml:space="preserve">Incremento/Disminución Neta en el Efectivo y Equivalentes al Efectivo </t>
  </si>
  <si>
    <t>Flujos netos de Efectivo por Actividades de Financiamiento</t>
  </si>
  <si>
    <t>Otras Aplicaciones de Financiamiento</t>
  </si>
  <si>
    <t xml:space="preserve">     Externo</t>
  </si>
  <si>
    <t xml:space="preserve">     Interno</t>
  </si>
  <si>
    <t>Servicios de la Deuda</t>
  </si>
  <si>
    <t>Otros Orígenes de Financiamiento</t>
  </si>
  <si>
    <t>Endeudamiento Neto</t>
  </si>
  <si>
    <t>Flujo de Efectivo de las Actividades de Financiamiento</t>
  </si>
  <si>
    <t>Flujos Netos de Efectivo por Actividades de Inversión</t>
  </si>
  <si>
    <t>Otras Aplicaciones de Inversión</t>
  </si>
  <si>
    <t>Otros Orígenes de Inversión</t>
  </si>
  <si>
    <t xml:space="preserve">Flujos de Efectivo de las Actividades de Inversión </t>
  </si>
  <si>
    <t>Flujos Netos de Efectivo por Actividades de Operación</t>
  </si>
  <si>
    <t>Otras Aplicaciones de Operación</t>
  </si>
  <si>
    <t xml:space="preserve">Participaciones </t>
  </si>
  <si>
    <t xml:space="preserve">Subsidios y Subvenciones </t>
  </si>
  <si>
    <t>Transferencias al resto del Sector Público</t>
  </si>
  <si>
    <t>Otros Orígenes de Operación</t>
  </si>
  <si>
    <t xml:space="preserve">Transferencias, Asignaciones, Subsidios y Subvenciones, y Pensiones y Jubilaciones </t>
  </si>
  <si>
    <t xml:space="preserve">Participaciones,  Aportaciones, Convenios, Incentivos Derivados de la Colaboracion Fiscal y Fondos Distintos de Aportaciones </t>
  </si>
  <si>
    <t>Productos</t>
  </si>
  <si>
    <t>Contribuciones de mejoras</t>
  </si>
  <si>
    <t xml:space="preserve">Flujos de Efectivo de las Actividades de Operación </t>
  </si>
  <si>
    <t>Estado de Flujos de Efectivo</t>
  </si>
  <si>
    <t>Variación del Periodo
(4-1)</t>
  </si>
  <si>
    <t>Saldo
Final
4 (1+2-3)</t>
  </si>
  <si>
    <t>Abonos del Periodo
3</t>
  </si>
  <si>
    <t>Cargos del Periodo
2</t>
  </si>
  <si>
    <t>Saldo
Inicial
1</t>
  </si>
  <si>
    <t>Estado Analítico del Activo</t>
  </si>
  <si>
    <t>Total Deuda y Otros Pasivos</t>
  </si>
  <si>
    <t>Otros Pasivos</t>
  </si>
  <si>
    <t>Subtotal Lago Plazo</t>
  </si>
  <si>
    <t>Arrendamientos Financieros</t>
  </si>
  <si>
    <t>Títulos y Valores</t>
  </si>
  <si>
    <t>Deuda Bilateral</t>
  </si>
  <si>
    <t>Organismos Financieros Internacionales</t>
  </si>
  <si>
    <t>Deuda Externa</t>
  </si>
  <si>
    <t>Banco Bajio</t>
  </si>
  <si>
    <t>Pesos</t>
  </si>
  <si>
    <t>Instituciones de Crédito</t>
  </si>
  <si>
    <t>Deuda Interna</t>
  </si>
  <si>
    <t>Largo Plazo</t>
  </si>
  <si>
    <t>Subtotal Corto Plazo</t>
  </si>
  <si>
    <t>Corto Plazo</t>
  </si>
  <si>
    <t>DEUDA PÚBLICA</t>
  </si>
  <si>
    <t>SALDO FINAL DEL PERIODO</t>
  </si>
  <si>
    <t>SALDO INICIAL DEL PERIODO</t>
  </si>
  <si>
    <t>INSTITUCIÓN O PAÍS ACREEDOR</t>
  </si>
  <si>
    <t>MONEDA DE CONTRATACIÓN</t>
  </si>
  <si>
    <t>DENOMINACIÓN DE LAS DEUDAS</t>
  </si>
  <si>
    <t>Estado Analítico de la Deuda y Otros Pasivos</t>
  </si>
  <si>
    <t>C. Crédito XX</t>
  </si>
  <si>
    <t>B. Crédito 2</t>
  </si>
  <si>
    <t>A. Crédito 1</t>
  </si>
  <si>
    <t>6. Obligaciones a Corto Plazo (Informativo)</t>
  </si>
  <si>
    <t>(m)</t>
  </si>
  <si>
    <t>(p)</t>
  </si>
  <si>
    <t>(n)</t>
  </si>
  <si>
    <t>Pactado</t>
  </si>
  <si>
    <t>Contratado (l)</t>
  </si>
  <si>
    <t>Tasa Efectiva</t>
  </si>
  <si>
    <t>Comisiones y Costos Relacionados (o)</t>
  </si>
  <si>
    <t>Tasa de Interés</t>
  </si>
  <si>
    <t>Plazo</t>
  </si>
  <si>
    <t>Monto</t>
  </si>
  <si>
    <t>Obligaciones a Corto Plazo (k)</t>
  </si>
  <si>
    <t>Se refiere al valor del Bono Cupón Cero que respalda el pago de los créditos asociados al mismo (Activo).</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</si>
  <si>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</si>
  <si>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C. Instrumento Bono Cupón Cero XX</t>
  </si>
  <si>
    <t>B. Instrumento Bono Cupón Cero 2</t>
  </si>
  <si>
    <t>A. Instrumento Bono Cupón Cero 1</t>
  </si>
  <si>
    <t>5. Valor de Instrumentos Bono Cupón Cero 2 (Informativo)</t>
  </si>
  <si>
    <t>C. Deuda Contingente XX</t>
  </si>
  <si>
    <t>B. Deuda Contingente 2</t>
  </si>
  <si>
    <t>A. Deuda Contingente 1</t>
  </si>
  <si>
    <t>4. Deuda Contingente 1 (informativo)</t>
  </si>
  <si>
    <t>3. Total de la Deuda Pública y Otros Pasivos (3=1+2)</t>
  </si>
  <si>
    <t xml:space="preserve">2. Otros Pasivos </t>
  </si>
  <si>
    <t>b3) Arrendamientos Financieros</t>
  </si>
  <si>
    <t>b2) Títulos y Valores</t>
  </si>
  <si>
    <t>b1) Instituciones de Crédito</t>
  </si>
  <si>
    <t>B. Largo Plazo (B=b1+b2+b3)</t>
  </si>
  <si>
    <t>a3) Arrendamientos Financieros</t>
  </si>
  <si>
    <t>a2) Títulos y Valores</t>
  </si>
  <si>
    <t>a1) Instituciones de Crédito</t>
  </si>
  <si>
    <t>A. Corto Plazo (A=a1+a2+a3)</t>
  </si>
  <si>
    <t>1. Deuda Pública (1=A+B)</t>
  </si>
  <si>
    <t>h=d+e-f+g</t>
  </si>
  <si>
    <t>al 31 de diciembre de 2021(d)</t>
  </si>
  <si>
    <t>Pago de Comisiones y demás costos asociados durante el Periodo (j)</t>
  </si>
  <si>
    <t>Pago de Intereses del Periodo (i)</t>
  </si>
  <si>
    <t>Saldo Final del Periodo (h)</t>
  </si>
  <si>
    <t>Revaluaciones, Reclasificaciones y Otros Ajustes (g)</t>
  </si>
  <si>
    <t>Amortizaciones del Periodo (f)</t>
  </si>
  <si>
    <t>Disposiciones del Periodo (e)</t>
  </si>
  <si>
    <t>Saldo</t>
  </si>
  <si>
    <t>Denominación de la Deuda Pública y Otros Pasivos (c)</t>
  </si>
  <si>
    <t>Informe Analítico de la Deuda Pública y Otros Pasivos - LDF</t>
  </si>
  <si>
    <t>C. Total de Obligaciones Diferentes de Financiamiento (C=A+B)</t>
  </si>
  <si>
    <t>d) Otro Instrumento XX</t>
  </si>
  <si>
    <t>c) Otro Instrumento 3</t>
  </si>
  <si>
    <t>b) Otro Instrumento 2</t>
  </si>
  <si>
    <t>a) Otro Instrumento 1</t>
  </si>
  <si>
    <t>B. Otros Instrumentos (B=a+b+c+d)</t>
  </si>
  <si>
    <t>d) APP XX</t>
  </si>
  <si>
    <t>c) APP 3</t>
  </si>
  <si>
    <t>b) APP 2</t>
  </si>
  <si>
    <t>a) APP 1</t>
  </si>
  <si>
    <t>A. Asociaciones Público Privadas (APP’s) (A=a+b+c+d)</t>
  </si>
  <si>
    <t>Saldo pendiente por pagar de la inversión al 31 de diciembre de 2022 (m = g – l)</t>
  </si>
  <si>
    <t>Monto pagado de la inversión actualizado al 31 de octubre de 2022 (l)</t>
  </si>
  <si>
    <t>Monto pagado de la inversión al 31 de diciembre de 2022 (k)</t>
  </si>
  <si>
    <t>Monto promedio mensual del pago de la contraprestación correspondiente al pago de inversión (j)</t>
  </si>
  <si>
    <t>Monto promedio mensual del pago de la contraprestación (i)</t>
  </si>
  <si>
    <t>Plazo pactado (h)</t>
  </si>
  <si>
    <t>Monto de la inversión pactado (g)</t>
  </si>
  <si>
    <t>Fecha de vencimiento (f)</t>
  </si>
  <si>
    <t>Fecha de inicio de operación del proyecto (e)</t>
  </si>
  <si>
    <t>Fecha del Contrato (d)</t>
  </si>
  <si>
    <t>Denominación de las Obligaciones Diferentes de Financiamiento (c)</t>
  </si>
  <si>
    <t>Informe Analítico de Obligaciones Diferentes de Financiamientos – LDF</t>
  </si>
  <si>
    <t>4.-Se tiene un pasivo contingente derivado de los juicios de amparo promovidos por 4 asociaciones civiles de producción agrícola, que pertenecen al distrito de Riego 041 del Rio Yaqui, en contra del Fondo de Operación de Obras Sonora SI (FOOSSI) y la Comisión Estatal del Agua  (CEA), reclamando el proceso de licitación mediante el cual, se licito el proyecto y construcción del acueducto denominado “independencia” y en contra  de las asignaciones de agua que entregó la Comisión Nacional del Agua  a CEA. A la fecha  del presente informe, aun no se concluyen los juicios antes mencionados, por lo que el resultado final de los litigios actualmente no puede ser determinado; sin embargo, los abogados  a cargo de estos asuntos, consideran que el resultado final de los juicios será favorable para CEA Y FOOSSI. En lo que respecta a este juicio de amparo, no se puede cuantificar la contingencia debido a que no existe una reparacion economica dentro del juicio, ya que este tipo se refiere solo a un acto de autoridad.</t>
  </si>
  <si>
    <t xml:space="preserve">3.-Se tiene responsabilidad contingente por diversos juicios pendientes en contra de la entidad, como son: agrario, de amparo, juicio especial de desahucio, así como por asuntos laborales interpuestos en contra de las Unidades de la Comisión, a la fecha lo que se puede cuantificar con aproximación es por un monto de $28´539,641.97 cabe mencionar que dentro de estos juicios laborales existen unos que son por nivelacion de pensión y no se puede determinar el monto de los mismos ni aproximadamente, que en caso de fallarse en su contra, pudieran tener un impacto en las finanzas de la entidad. En el caso de juicios de amparos, desahucio, no es posible determinar un monto ya que solo se refieren a acto de autoridad. </t>
  </si>
  <si>
    <t xml:space="preserve">2.- Existe un pasivo contingente derivado de las pensiones y jubilaciones a que tiene derecho el personal de la Comisión, conforme a lo dispuesto en el artículo 116 de la Ley del Instituto de Seguridad  y Servicios Sociales de los Trabajadores del Estado de Sonora (ley del ISSSTESON). Respecto a este pasivo contingente no es posible determinar un importe por estos conceptos, debido a que la entidad solo entera las aportaciones de acuerdo a los porcentajes establecidos por la Ley correspondiente. </t>
  </si>
  <si>
    <t>1.- Se tiene un pasivo contingente derivado de las obligaciones laborales a que se encuentra sujeta esta Comisión, de acuerdo con las disposiciones contenidas en la Ley Federal del Trabajo y la Ley 40 de Servicio Civil para el Estado de Sonora. A la fecha se tiene registrada una provision por un monto $ 98´939,217.95.</t>
  </si>
  <si>
    <t>A Largo Plazo</t>
  </si>
  <si>
    <t xml:space="preserve">          </t>
  </si>
  <si>
    <t>Informe sobre Pasivos Contingentes</t>
  </si>
  <si>
    <t>Responsabilidad Sobre la Presentación Razonable de los Estados Financieros.</t>
  </si>
  <si>
    <t>17.</t>
  </si>
  <si>
    <t>Partes Relacionadas.</t>
  </si>
  <si>
    <t>16.</t>
  </si>
  <si>
    <t>Eventos Posteriores al Cierre.</t>
  </si>
  <si>
    <t>15.</t>
  </si>
  <si>
    <t>Información por Segmentos.</t>
  </si>
  <si>
    <t>14.</t>
  </si>
  <si>
    <t>Proceso de Mejora.</t>
  </si>
  <si>
    <t>13.</t>
  </si>
  <si>
    <t>Calificaciones otorgadas.</t>
  </si>
  <si>
    <t>12.</t>
  </si>
  <si>
    <t>Información sobre la Deuda y el Reporte Analítico de la Deuda.</t>
  </si>
  <si>
    <t>11.</t>
  </si>
  <si>
    <t>Reporte de la Recaudación.</t>
  </si>
  <si>
    <t>10.</t>
  </si>
  <si>
    <t>Fideicomisos, Mandatos y Análogos.</t>
  </si>
  <si>
    <t>9.</t>
  </si>
  <si>
    <t>Reporte Analítico del Activo.</t>
  </si>
  <si>
    <t>8.</t>
  </si>
  <si>
    <t>Posición en Moneda Estranjera y Protección por Riesgo Cambiario.</t>
  </si>
  <si>
    <t>7.</t>
  </si>
  <si>
    <t>Políticas de Contabilidad Significativas.</t>
  </si>
  <si>
    <t>6.</t>
  </si>
  <si>
    <t>Bases de Preparación de los Estados Financieros.</t>
  </si>
  <si>
    <t>5.</t>
  </si>
  <si>
    <t>Organización y Objeto Social.</t>
  </si>
  <si>
    <t>4.</t>
  </si>
  <si>
    <t>Autorización e Historia.</t>
  </si>
  <si>
    <t>3.</t>
  </si>
  <si>
    <t>Panorama Económico y Financiero.</t>
  </si>
  <si>
    <t>2.</t>
  </si>
  <si>
    <t>Introducción.</t>
  </si>
  <si>
    <t>1.</t>
  </si>
  <si>
    <t>Incluir los 17 puntos señalados</t>
  </si>
  <si>
    <t>NOTAS DE GESTION ADMINISTRATIVA:</t>
  </si>
  <si>
    <t>NOTAS DE MEMORIA: Cuentas de Orden</t>
  </si>
  <si>
    <t>NOTAS DE DESGLOSE</t>
  </si>
  <si>
    <t>Se deberá cumplir con lo siguiente:</t>
  </si>
  <si>
    <r>
      <t xml:space="preserve">        NOTAS A LOS ESTADOS FINANCIEROS       </t>
    </r>
    <r>
      <rPr>
        <b/>
        <sz val="14"/>
        <color theme="1"/>
        <rFont val="Arial Narrow"/>
        <family val="2"/>
      </rPr>
      <t xml:space="preserve">                                                                                                                         Ver Guía de Elaboración             </t>
    </r>
  </si>
  <si>
    <t xml:space="preserve">                                                                                                                     </t>
  </si>
  <si>
    <t>Notas a los Estados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</si>
</sst>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00000_-;\-* #,##0.00000_-;_-* &quot;-&quot;??_-;_-@_-"/>
    <numFmt numFmtId="166" formatCode="_(&quot;$&quot;* #,##0.00_);_(&quot;$&quot;* \(#,##0.00\);_(&quot;$&quot;* &quot;-&quot;??_);_(@_)"/>
  </numFmts>
  <fonts count="5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sz val="11"/>
      <color theme="0"/>
      <name val="Arial Narrow"/>
      <family val="2"/>
    </font>
    <font>
      <sz val="10"/>
      <color theme="1"/>
      <name val="Arial Narrow"/>
      <family val="2"/>
    </font>
    <font>
      <b/>
      <i/>
      <sz val="10"/>
      <color theme="1"/>
      <name val="Arial Narrow"/>
      <family val="2"/>
    </font>
    <font>
      <b/>
      <i/>
      <sz val="11"/>
      <color theme="1"/>
      <name val="Arial Narrow"/>
      <family val="2"/>
    </font>
    <font>
      <sz val="11"/>
      <color rgb="FF000000"/>
      <name val="Arial Narrow"/>
      <family val="2"/>
    </font>
    <font>
      <i/>
      <sz val="11"/>
      <color theme="1"/>
      <name val="Arial Narrow"/>
      <family val="2"/>
    </font>
    <font>
      <b/>
      <sz val="10"/>
      <color theme="1"/>
      <name val="Arial Narrow"/>
      <family val="2"/>
    </font>
    <font>
      <i/>
      <sz val="10"/>
      <color theme="1"/>
      <name val="Arial Narrow"/>
      <family val="2"/>
    </font>
    <font>
      <sz val="10"/>
      <color rgb="FF000000"/>
      <name val="Arial Narrow"/>
      <family val="2"/>
    </font>
    <font>
      <b/>
      <u/>
      <sz val="11"/>
      <color rgb="FF000000"/>
      <name val="Arial Narrow"/>
      <family val="2"/>
    </font>
    <font>
      <b/>
      <sz val="12"/>
      <color theme="1"/>
      <name val="Arial Narrow"/>
      <family val="2"/>
    </font>
    <font>
      <b/>
      <sz val="8"/>
      <color theme="1"/>
      <name val="Arial Narrow"/>
      <family val="2"/>
    </font>
    <font>
      <sz val="8"/>
      <color theme="1"/>
      <name val="Arial Narrow"/>
      <family val="2"/>
    </font>
    <font>
      <b/>
      <i/>
      <sz val="8"/>
      <color theme="1"/>
      <name val="Arial Narrow"/>
      <family val="2"/>
    </font>
    <font>
      <b/>
      <sz val="6"/>
      <color theme="1"/>
      <name val="Arial Narrow"/>
      <family val="2"/>
    </font>
    <font>
      <sz val="12"/>
      <color theme="1"/>
      <name val="Arial Narrow"/>
      <family val="2"/>
    </font>
    <font>
      <b/>
      <sz val="12"/>
      <color theme="0"/>
      <name val="Arial Narrow"/>
      <family val="2"/>
    </font>
    <font>
      <b/>
      <sz val="11"/>
      <color theme="0"/>
      <name val="Arial Narrow"/>
      <family val="2"/>
    </font>
    <font>
      <b/>
      <sz val="16"/>
      <color theme="0"/>
      <name val="Arial Narrow"/>
      <family val="2"/>
    </font>
    <font>
      <b/>
      <sz val="11"/>
      <color rgb="FF000000"/>
      <name val="Arial Narrow"/>
      <family val="2"/>
    </font>
    <font>
      <b/>
      <sz val="9"/>
      <color theme="1"/>
      <name val="Arial Narrow"/>
      <family val="2"/>
    </font>
    <font>
      <b/>
      <sz val="9"/>
      <color indexed="81"/>
      <name val="Tahoma"/>
      <family val="2"/>
    </font>
    <font>
      <sz val="9"/>
      <color indexed="81"/>
      <name val="Tahoma"/>
      <family val="2"/>
    </font>
    <font>
      <sz val="10"/>
      <color theme="1"/>
      <name val="Calibri"/>
      <family val="2"/>
      <scheme val="minor"/>
    </font>
    <font>
      <sz val="9"/>
      <color theme="1"/>
      <name val="Calibri"/>
      <family val="2"/>
      <scheme val="minor"/>
    </font>
    <font>
      <b/>
      <sz val="7"/>
      <color theme="1"/>
      <name val="Arial"/>
      <family val="2"/>
    </font>
    <font>
      <b/>
      <sz val="6"/>
      <color theme="1"/>
      <name val="Arial"/>
      <family val="2"/>
    </font>
    <font>
      <b/>
      <sz val="8"/>
      <color theme="1"/>
      <name val="Arial"/>
      <family val="2"/>
    </font>
    <font>
      <sz val="6"/>
      <color theme="1"/>
      <name val="Arial"/>
      <family val="2"/>
    </font>
    <font>
      <sz val="8"/>
      <color theme="1"/>
      <name val="Arial"/>
      <family val="2"/>
    </font>
    <font>
      <b/>
      <sz val="10"/>
      <color theme="1"/>
      <name val="Arial"/>
      <family val="2"/>
    </font>
    <font>
      <sz val="9"/>
      <color theme="1"/>
      <name val="Arial Narrow"/>
      <family val="2"/>
    </font>
    <font>
      <b/>
      <sz val="10"/>
      <color theme="0"/>
      <name val="Arial Narrow"/>
      <family val="2"/>
    </font>
    <font>
      <b/>
      <sz val="8"/>
      <color theme="0"/>
      <name val="Arial Narrow"/>
      <family val="2"/>
    </font>
    <font>
      <sz val="6"/>
      <color theme="1"/>
      <name val="Arial Narrow"/>
      <family val="2"/>
    </font>
    <font>
      <sz val="7"/>
      <color theme="1"/>
      <name val="Arial Narrow"/>
      <family val="2"/>
    </font>
    <font>
      <b/>
      <u/>
      <sz val="10"/>
      <color theme="1"/>
      <name val="Arial Narrow"/>
      <family val="2"/>
    </font>
    <font>
      <b/>
      <i/>
      <sz val="10"/>
      <color rgb="FF000000"/>
      <name val="Arial Narrow"/>
      <family val="2"/>
    </font>
    <font>
      <b/>
      <sz val="10"/>
      <color rgb="FF000000"/>
      <name val="Arial Narrow"/>
      <family val="2"/>
    </font>
    <font>
      <b/>
      <i/>
      <sz val="11"/>
      <color rgb="FF000000"/>
      <name val="Arial Narrow"/>
      <family val="2"/>
    </font>
    <font>
      <b/>
      <sz val="14"/>
      <color theme="0"/>
      <name val="Arial Narrow"/>
      <family val="2"/>
    </font>
    <font>
      <b/>
      <sz val="11"/>
      <color rgb="FF000000"/>
      <name val="Calibri"/>
      <family val="2"/>
      <scheme val="minor"/>
    </font>
    <font>
      <sz val="12"/>
      <color rgb="FF000000"/>
      <name val="Calibri"/>
      <family val="2"/>
      <scheme val="minor"/>
    </font>
    <font>
      <sz val="7.5"/>
      <color theme="1"/>
      <name val="Arial Narrow"/>
      <family val="2"/>
    </font>
    <font>
      <sz val="7.5"/>
      <color theme="1"/>
      <name val="Arial"/>
      <family val="2"/>
    </font>
    <font>
      <b/>
      <sz val="7.5"/>
      <color theme="1"/>
      <name val="Arial"/>
      <family val="2"/>
    </font>
    <font>
      <sz val="7.5"/>
      <color theme="1"/>
      <name val="Calibri"/>
      <family val="2"/>
      <scheme val="minor"/>
    </font>
    <font>
      <sz val="7"/>
      <color theme="1"/>
      <name val="Arial"/>
      <family val="2"/>
    </font>
    <font>
      <b/>
      <i/>
      <sz val="7.5"/>
      <color theme="1"/>
      <name val="Arial Narrow"/>
      <family val="2"/>
    </font>
    <font>
      <b/>
      <sz val="7.5"/>
      <color theme="1"/>
      <name val="Arial Narrow"/>
      <family val="2"/>
    </font>
    <font>
      <b/>
      <sz val="8"/>
      <name val="Arial Narrow"/>
      <family val="2"/>
    </font>
    <font>
      <b/>
      <sz val="14"/>
      <color theme="1"/>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BFBFBF"/>
        <bgColor indexed="64"/>
      </patternFill>
    </fill>
    <fill>
      <patternFill patternType="solid">
        <fgColor rgb="FFFFFFFF"/>
        <bgColor indexed="64"/>
      </patternFill>
    </fill>
    <fill>
      <patternFill patternType="solid">
        <fgColor rgb="FFD9D9D9"/>
        <bgColor indexed="64"/>
      </patternFill>
    </fill>
  </fills>
  <borders count="3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double">
        <color indexed="64"/>
      </top>
      <bottom/>
      <diagonal/>
    </border>
    <border>
      <left/>
      <right/>
      <top style="medium">
        <color indexed="64"/>
      </top>
      <bottom style="double">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164" fontId="1" fillId="0" borderId="0" applyFont="0" applyFill="0" applyBorder="0" applyAlignment="0" applyProtection="0"/>
    <xf numFmtId="166" fontId="1" fillId="0" borderId="0" applyFont="0" applyFill="0" applyBorder="0" applyAlignment="0" applyProtection="0"/>
  </cellStyleXfs>
  <cellXfs count="435">
    <xf numFmtId="0" fontId="0" fillId="0" borderId="0" xfId="0"/>
    <xf numFmtId="0" fontId="3" fillId="0" borderId="0" xfId="0" applyFont="1" applyProtection="1">
      <protection locked="0"/>
    </xf>
    <xf numFmtId="0" fontId="4" fillId="0" borderId="0" xfId="0" applyFont="1" applyProtection="1">
      <protection locked="0"/>
    </xf>
    <xf numFmtId="0" fontId="3" fillId="2" borderId="0" xfId="0" applyFont="1" applyFill="1" applyProtection="1">
      <protection locked="0"/>
    </xf>
    <xf numFmtId="0" fontId="5" fillId="0" borderId="0" xfId="0" applyFont="1" applyAlignment="1">
      <alignment wrapText="1"/>
    </xf>
    <xf numFmtId="0" fontId="6" fillId="0" borderId="0" xfId="0" applyFont="1" applyProtection="1">
      <protection locked="0"/>
    </xf>
    <xf numFmtId="164" fontId="6" fillId="0" borderId="0" xfId="0" applyNumberFormat="1" applyFont="1" applyProtection="1">
      <protection locked="0"/>
    </xf>
    <xf numFmtId="43" fontId="6" fillId="0" borderId="0" xfId="0" applyNumberFormat="1" applyFont="1" applyProtection="1">
      <protection locked="0"/>
    </xf>
    <xf numFmtId="165" fontId="6" fillId="0" borderId="0" xfId="0" applyNumberFormat="1" applyFont="1" applyProtection="1">
      <protection locked="0"/>
    </xf>
    <xf numFmtId="0" fontId="6" fillId="0" borderId="1" xfId="0" applyFont="1" applyBorder="1" applyProtection="1">
      <protection locked="0"/>
    </xf>
    <xf numFmtId="0" fontId="6" fillId="0" borderId="2" xfId="0" applyFont="1" applyBorder="1" applyProtection="1">
      <protection locked="0"/>
    </xf>
    <xf numFmtId="0" fontId="3" fillId="0" borderId="2" xfId="0" applyFont="1" applyBorder="1" applyProtection="1">
      <protection locked="0"/>
    </xf>
    <xf numFmtId="164" fontId="6" fillId="0" borderId="2" xfId="0" applyNumberFormat="1" applyFont="1" applyBorder="1" applyProtection="1">
      <protection locked="0"/>
    </xf>
    <xf numFmtId="0" fontId="3" fillId="0" borderId="3" xfId="0" applyFont="1" applyBorder="1" applyProtection="1">
      <protection locked="0"/>
    </xf>
    <xf numFmtId="164" fontId="7" fillId="2" borderId="4" xfId="0" applyNumberFormat="1" applyFont="1" applyFill="1" applyBorder="1"/>
    <xf numFmtId="164" fontId="7" fillId="2" borderId="0" xfId="0" applyNumberFormat="1" applyFont="1" applyFill="1"/>
    <xf numFmtId="0" fontId="8" fillId="2" borderId="0" xfId="0" applyFont="1" applyFill="1" applyAlignment="1" applyProtection="1">
      <alignment wrapText="1"/>
      <protection locked="0"/>
    </xf>
    <xf numFmtId="0" fontId="9" fillId="0" borderId="5" xfId="0" applyFont="1" applyBorder="1" applyAlignment="1" applyProtection="1">
      <alignment horizontal="justify" wrapText="1"/>
      <protection locked="0"/>
    </xf>
    <xf numFmtId="4" fontId="6" fillId="0" borderId="4" xfId="0" applyNumberFormat="1" applyFont="1" applyBorder="1" applyProtection="1">
      <protection locked="0"/>
    </xf>
    <xf numFmtId="4" fontId="6" fillId="0" borderId="0" xfId="0" applyNumberFormat="1" applyFont="1" applyProtection="1">
      <protection locked="0"/>
    </xf>
    <xf numFmtId="0" fontId="10" fillId="0" borderId="0" xfId="0" applyFont="1" applyAlignment="1" applyProtection="1">
      <alignment wrapText="1"/>
      <protection locked="0"/>
    </xf>
    <xf numFmtId="0" fontId="3" fillId="0" borderId="5" xfId="0" applyFont="1" applyBorder="1" applyProtection="1">
      <protection locked="0"/>
    </xf>
    <xf numFmtId="0" fontId="3" fillId="0" borderId="5" xfId="0" applyFont="1" applyBorder="1" applyAlignment="1" applyProtection="1">
      <alignment wrapText="1"/>
      <protection locked="0"/>
    </xf>
    <xf numFmtId="164" fontId="6" fillId="0" borderId="4" xfId="0" applyNumberFormat="1" applyFont="1" applyBorder="1" applyProtection="1">
      <protection locked="0"/>
    </xf>
    <xf numFmtId="0" fontId="9" fillId="0" borderId="0" xfId="0" applyFont="1" applyAlignment="1" applyProtection="1">
      <alignment horizontal="justify" wrapText="1"/>
      <protection locked="0"/>
    </xf>
    <xf numFmtId="164" fontId="6" fillId="0" borderId="4" xfId="2" applyNumberFormat="1" applyFont="1" applyFill="1" applyBorder="1" applyAlignment="1" applyProtection="1">
      <alignment vertical="top" wrapText="1"/>
      <protection locked="0"/>
    </xf>
    <xf numFmtId="164" fontId="6" fillId="0" borderId="0" xfId="2" applyNumberFormat="1" applyFont="1" applyFill="1" applyBorder="1" applyAlignment="1" applyProtection="1">
      <alignment vertical="top" wrapText="1"/>
      <protection locked="0"/>
    </xf>
    <xf numFmtId="0" fontId="3" fillId="0" borderId="0" xfId="0" applyFont="1" applyAlignment="1" applyProtection="1">
      <alignment wrapText="1"/>
      <protection locked="0"/>
    </xf>
    <xf numFmtId="164" fontId="6" fillId="0" borderId="0" xfId="0" applyNumberFormat="1" applyFont="1" applyAlignment="1" applyProtection="1">
      <alignment wrapText="1"/>
      <protection locked="0"/>
    </xf>
    <xf numFmtId="164" fontId="11" fillId="2" borderId="4" xfId="0" applyNumberFormat="1" applyFont="1" applyFill="1" applyBorder="1" applyAlignment="1">
      <alignment vertical="center" wrapText="1"/>
    </xf>
    <xf numFmtId="164" fontId="11" fillId="2" borderId="0" xfId="0" applyNumberFormat="1" applyFont="1" applyFill="1" applyAlignment="1">
      <alignment vertical="center" wrapText="1"/>
    </xf>
    <xf numFmtId="0" fontId="8" fillId="2" borderId="0" xfId="0" applyFont="1" applyFill="1" applyAlignment="1" applyProtection="1">
      <alignment horizontal="left" wrapText="1"/>
      <protection locked="0"/>
    </xf>
    <xf numFmtId="43" fontId="3" fillId="0" borderId="0" xfId="0" applyNumberFormat="1" applyFont="1" applyProtection="1">
      <protection locked="0"/>
    </xf>
    <xf numFmtId="164" fontId="12" fillId="0" borderId="0" xfId="0" applyNumberFormat="1" applyFont="1" applyAlignment="1" applyProtection="1">
      <alignment wrapText="1"/>
      <protection locked="0"/>
    </xf>
    <xf numFmtId="0" fontId="10" fillId="0" borderId="5" xfId="0" applyFont="1" applyBorder="1" applyAlignment="1" applyProtection="1">
      <alignment wrapText="1"/>
      <protection locked="0"/>
    </xf>
    <xf numFmtId="0" fontId="3" fillId="0" borderId="0" xfId="0" applyFont="1" applyAlignment="1" applyProtection="1">
      <alignment horizontal="left"/>
      <protection locked="0"/>
    </xf>
    <xf numFmtId="164" fontId="11" fillId="2" borderId="4" xfId="0" applyNumberFormat="1" applyFont="1" applyFill="1" applyBorder="1" applyAlignment="1">
      <alignment wrapText="1"/>
    </xf>
    <xf numFmtId="164" fontId="11" fillId="2" borderId="0" xfId="0" applyNumberFormat="1" applyFont="1" applyFill="1" applyAlignment="1">
      <alignment wrapText="1"/>
    </xf>
    <xf numFmtId="164" fontId="6" fillId="0" borderId="4" xfId="0" applyNumberFormat="1" applyFont="1" applyBorder="1" applyAlignment="1" applyProtection="1">
      <alignment wrapText="1"/>
      <protection locked="0"/>
    </xf>
    <xf numFmtId="0" fontId="4" fillId="0" borderId="0" xfId="0" applyFont="1" applyAlignment="1" applyProtection="1">
      <alignment wrapText="1"/>
      <protection locked="0"/>
    </xf>
    <xf numFmtId="164" fontId="7" fillId="0" borderId="4" xfId="0" applyNumberFormat="1" applyFont="1" applyBorder="1" applyAlignment="1" applyProtection="1">
      <alignment wrapText="1"/>
      <protection locked="0"/>
    </xf>
    <xf numFmtId="164" fontId="7" fillId="0" borderId="0" xfId="0" applyNumberFormat="1" applyFont="1" applyAlignment="1" applyProtection="1">
      <alignment wrapText="1"/>
      <protection locked="0"/>
    </xf>
    <xf numFmtId="0" fontId="0" fillId="0" borderId="0" xfId="0" applyProtection="1">
      <protection locked="0"/>
    </xf>
    <xf numFmtId="164" fontId="7" fillId="2" borderId="4" xfId="0" applyNumberFormat="1" applyFont="1" applyFill="1" applyBorder="1" applyAlignment="1">
      <alignment wrapText="1"/>
    </xf>
    <xf numFmtId="164" fontId="7" fillId="2" borderId="0" xfId="0" applyNumberFormat="1" applyFont="1" applyFill="1" applyAlignment="1">
      <alignment wrapText="1"/>
    </xf>
    <xf numFmtId="0" fontId="8" fillId="2" borderId="5" xfId="0" applyFont="1" applyFill="1" applyBorder="1" applyAlignment="1" applyProtection="1">
      <alignment wrapText="1"/>
      <protection locked="0"/>
    </xf>
    <xf numFmtId="0" fontId="3" fillId="0" borderId="5" xfId="0" applyFont="1" applyBorder="1" applyAlignment="1" applyProtection="1">
      <alignment horizontal="left" wrapText="1"/>
      <protection locked="0"/>
    </xf>
    <xf numFmtId="0" fontId="3" fillId="0" borderId="0" xfId="0" applyFont="1" applyAlignment="1" applyProtection="1">
      <alignment horizontal="left" wrapText="1"/>
      <protection locked="0"/>
    </xf>
    <xf numFmtId="0" fontId="3" fillId="0" borderId="5" xfId="0" applyFont="1" applyBorder="1" applyAlignment="1" applyProtection="1">
      <alignment vertical="top" wrapText="1"/>
      <protection locked="0"/>
    </xf>
    <xf numFmtId="0" fontId="3" fillId="0" borderId="5"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8" fillId="0" borderId="0" xfId="0" applyFont="1" applyAlignment="1" applyProtection="1">
      <alignment wrapText="1"/>
      <protection locked="0"/>
    </xf>
    <xf numFmtId="0" fontId="8" fillId="0" borderId="5" xfId="0" applyFont="1" applyBorder="1" applyAlignment="1" applyProtection="1">
      <alignment wrapText="1"/>
      <protection locked="0"/>
    </xf>
    <xf numFmtId="164" fontId="12" fillId="0" borderId="4" xfId="0" applyNumberFormat="1" applyFont="1" applyBorder="1" applyAlignment="1" applyProtection="1">
      <alignment wrapText="1"/>
      <protection locked="0"/>
    </xf>
    <xf numFmtId="0" fontId="8" fillId="2" borderId="0" xfId="0" applyFont="1" applyFill="1" applyProtection="1">
      <protection locked="0"/>
    </xf>
    <xf numFmtId="0" fontId="3" fillId="0" borderId="0" xfId="0" applyFont="1" applyAlignment="1" applyProtection="1">
      <alignment horizontal="justify" wrapText="1"/>
      <protection locked="0"/>
    </xf>
    <xf numFmtId="0" fontId="3" fillId="0" borderId="5" xfId="0" applyFont="1" applyBorder="1" applyAlignment="1" applyProtection="1">
      <alignment horizontal="left" vertical="top" wrapText="1"/>
      <protection locked="0"/>
    </xf>
    <xf numFmtId="0" fontId="7" fillId="0" borderId="4" xfId="0" applyFont="1" applyBorder="1" applyAlignment="1" applyProtection="1">
      <alignment wrapText="1"/>
      <protection locked="0"/>
    </xf>
    <xf numFmtId="0" fontId="7" fillId="0" borderId="0" xfId="0" applyFont="1" applyAlignment="1" applyProtection="1">
      <alignment wrapText="1"/>
      <protection locked="0"/>
    </xf>
    <xf numFmtId="0" fontId="13" fillId="0" borderId="4"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3" fillId="0" borderId="5" xfId="0" applyFont="1" applyBorder="1" applyAlignment="1" applyProtection="1">
      <alignment vertical="top" wrapText="1"/>
      <protection locked="0"/>
    </xf>
    <xf numFmtId="0" fontId="14" fillId="0" borderId="6"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2" xfId="0" applyFont="1" applyBorder="1" applyAlignment="1" applyProtection="1">
      <alignment horizontal="center" vertical="top"/>
      <protection locked="0"/>
    </xf>
    <xf numFmtId="0" fontId="4" fillId="0" borderId="0" xfId="0" applyFont="1" applyAlignment="1" applyProtection="1">
      <alignment horizontal="center" vertical="top"/>
      <protection locked="0"/>
    </xf>
    <xf numFmtId="0" fontId="15" fillId="0" borderId="0" xfId="0" applyFont="1" applyAlignment="1" applyProtection="1">
      <alignment horizontal="center" vertical="top"/>
      <protection locked="0"/>
    </xf>
    <xf numFmtId="43" fontId="0" fillId="0" borderId="0" xfId="0" applyNumberFormat="1"/>
    <xf numFmtId="0" fontId="4" fillId="0" borderId="0" xfId="0" applyFont="1" applyAlignment="1">
      <alignment vertical="center"/>
    </xf>
    <xf numFmtId="164" fontId="16" fillId="0" borderId="1" xfId="0" applyNumberFormat="1" applyFont="1" applyBorder="1" applyAlignment="1">
      <alignment horizontal="right" vertical="center" wrapText="1"/>
    </xf>
    <xf numFmtId="0" fontId="16" fillId="0" borderId="1" xfId="0" applyFont="1" applyBorder="1" applyAlignment="1">
      <alignment horizontal="justify" vertical="center" wrapText="1"/>
    </xf>
    <xf numFmtId="0" fontId="17" fillId="0" borderId="2" xfId="0" applyFont="1" applyBorder="1" applyAlignment="1">
      <alignment horizontal="justify" vertical="center" wrapText="1"/>
    </xf>
    <xf numFmtId="164" fontId="17" fillId="0" borderId="1" xfId="0" applyNumberFormat="1" applyFont="1" applyBorder="1" applyAlignment="1">
      <alignment horizontal="justify" vertical="center" wrapText="1"/>
    </xf>
    <xf numFmtId="0" fontId="17" fillId="0" borderId="8" xfId="0" applyFont="1" applyBorder="1" applyAlignment="1">
      <alignment horizontal="justify" vertical="center" wrapText="1"/>
    </xf>
    <xf numFmtId="164" fontId="16" fillId="0" borderId="4" xfId="0" applyNumberFormat="1" applyFont="1" applyBorder="1" applyAlignment="1">
      <alignment horizontal="right" vertical="center" wrapText="1"/>
    </xf>
    <xf numFmtId="0" fontId="16" fillId="0" borderId="4" xfId="0" applyFont="1" applyBorder="1" applyAlignment="1">
      <alignment horizontal="justify" vertical="center" wrapText="1"/>
    </xf>
    <xf numFmtId="0" fontId="17" fillId="0" borderId="0" xfId="0" applyFont="1" applyAlignment="1">
      <alignment horizontal="justify" vertical="center" wrapText="1"/>
    </xf>
    <xf numFmtId="164" fontId="17" fillId="0" borderId="4" xfId="0" applyNumberFormat="1" applyFont="1" applyBorder="1" applyAlignment="1">
      <alignment horizontal="justify" vertical="center" wrapText="1"/>
    </xf>
    <xf numFmtId="0" fontId="17" fillId="0" borderId="9" xfId="0" applyFont="1" applyBorder="1" applyAlignment="1">
      <alignment horizontal="justify" vertical="center" wrapText="1"/>
    </xf>
    <xf numFmtId="164" fontId="17" fillId="0" borderId="4" xfId="0" applyNumberFormat="1" applyFont="1" applyBorder="1" applyAlignment="1" applyProtection="1">
      <alignment horizontal="right" vertical="center" wrapText="1"/>
      <protection locked="0"/>
    </xf>
    <xf numFmtId="0" fontId="17" fillId="0" borderId="4" xfId="0" applyFont="1" applyBorder="1" applyAlignment="1">
      <alignment horizontal="justify" vertical="center" wrapText="1"/>
    </xf>
    <xf numFmtId="0" fontId="17" fillId="0" borderId="4" xfId="0" applyFont="1" applyBorder="1" applyAlignment="1">
      <alignment horizontal="justify" vertical="top" wrapText="1"/>
    </xf>
    <xf numFmtId="0" fontId="16" fillId="0" borderId="4" xfId="0" applyFont="1" applyBorder="1" applyAlignment="1">
      <alignment horizontal="justify" vertical="top" wrapText="1"/>
    </xf>
    <xf numFmtId="0" fontId="16" fillId="0" borderId="9" xfId="0" applyFont="1" applyBorder="1" applyAlignment="1">
      <alignment horizontal="justify" vertical="center" wrapText="1"/>
    </xf>
    <xf numFmtId="164" fontId="17" fillId="0" borderId="4" xfId="0" applyNumberFormat="1" applyFont="1" applyBorder="1" applyAlignment="1">
      <alignment horizontal="right" vertical="center" wrapText="1"/>
    </xf>
    <xf numFmtId="0" fontId="16" fillId="0" borderId="0" xfId="0" applyFont="1" applyAlignment="1">
      <alignment horizontal="justify" vertical="center" wrapText="1"/>
    </xf>
    <xf numFmtId="0" fontId="18" fillId="0" borderId="4" xfId="0" applyFont="1" applyBorder="1" applyAlignment="1">
      <alignment horizontal="justify" vertical="center" wrapText="1"/>
    </xf>
    <xf numFmtId="0" fontId="17" fillId="0" borderId="9" xfId="0" applyFont="1" applyBorder="1" applyAlignment="1">
      <alignment horizontal="justify" vertical="top" wrapText="1"/>
    </xf>
    <xf numFmtId="164" fontId="16" fillId="0" borderId="10" xfId="0" applyNumberFormat="1" applyFont="1" applyBorder="1" applyAlignment="1">
      <alignment horizontal="right" vertical="center" wrapText="1"/>
    </xf>
    <xf numFmtId="0" fontId="16" fillId="0" borderId="10" xfId="0" applyFont="1" applyBorder="1" applyAlignment="1">
      <alignment horizontal="justify" vertical="center" wrapText="1"/>
    </xf>
    <xf numFmtId="0" fontId="17" fillId="0" borderId="11" xfId="0" applyFont="1" applyBorder="1" applyAlignment="1">
      <alignment horizontal="justify" vertical="center" wrapText="1"/>
    </xf>
    <xf numFmtId="0" fontId="16" fillId="0" borderId="12" xfId="0" applyFont="1" applyBorder="1" applyAlignment="1">
      <alignment horizontal="justify" vertical="center" wrapText="1"/>
    </xf>
    <xf numFmtId="164" fontId="17" fillId="0" borderId="1" xfId="0" applyNumberFormat="1" applyFont="1" applyBorder="1" applyAlignment="1" applyProtection="1">
      <alignment horizontal="right" vertical="center" wrapText="1"/>
      <protection locked="0"/>
    </xf>
    <xf numFmtId="0" fontId="17" fillId="0" borderId="1" xfId="0" applyFont="1" applyBorder="1" applyAlignment="1">
      <alignment horizontal="justify" vertical="center" wrapText="1"/>
    </xf>
    <xf numFmtId="0" fontId="16" fillId="0" borderId="9" xfId="0" applyFont="1" applyBorder="1" applyAlignment="1">
      <alignment horizontal="left" vertical="center" wrapText="1"/>
    </xf>
    <xf numFmtId="0" fontId="17" fillId="0" borderId="9" xfId="0" applyFont="1" applyBorder="1" applyAlignment="1">
      <alignment horizontal="left" vertical="top" wrapText="1"/>
    </xf>
    <xf numFmtId="0" fontId="2" fillId="0" borderId="0" xfId="0" applyFont="1"/>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justify" vertical="center" wrapText="1"/>
    </xf>
    <xf numFmtId="0" fontId="16" fillId="0" borderId="8" xfId="0" applyFont="1" applyBorder="1" applyAlignment="1">
      <alignment horizontal="left" vertical="center" wrapText="1"/>
    </xf>
    <xf numFmtId="0" fontId="19" fillId="3" borderId="2" xfId="0" applyFont="1" applyFill="1" applyBorder="1" applyAlignment="1">
      <alignment horizontal="center" vertical="center" wrapText="1"/>
    </xf>
    <xf numFmtId="0" fontId="11" fillId="3" borderId="0" xfId="0" applyFont="1" applyFill="1" applyAlignment="1" applyProtection="1">
      <alignment horizontal="center" vertical="center" wrapText="1"/>
      <protection locked="0"/>
    </xf>
    <xf numFmtId="0" fontId="15" fillId="0" borderId="0" xfId="0" applyFont="1" applyAlignment="1" applyProtection="1">
      <alignment horizontal="center"/>
      <protection locked="0"/>
    </xf>
    <xf numFmtId="0" fontId="20" fillId="0" borderId="0" xfId="0" applyFont="1" applyAlignment="1" applyProtection="1">
      <alignment horizontal="left"/>
      <protection locked="0"/>
    </xf>
    <xf numFmtId="4" fontId="3" fillId="0" borderId="0" xfId="0" applyNumberFormat="1" applyFont="1" applyAlignment="1" applyProtection="1">
      <alignment horizontal="left"/>
      <protection locked="0"/>
    </xf>
    <xf numFmtId="4" fontId="4" fillId="0" borderId="0" xfId="0" applyNumberFormat="1" applyFont="1" applyProtection="1">
      <protection locked="0"/>
    </xf>
    <xf numFmtId="0" fontId="21" fillId="0" borderId="0" xfId="0" applyFont="1" applyAlignment="1" applyProtection="1">
      <alignment horizontal="left"/>
      <protection locked="0"/>
    </xf>
    <xf numFmtId="4" fontId="22" fillId="0" borderId="0" xfId="0" applyNumberFormat="1" applyFont="1" applyAlignment="1" applyProtection="1">
      <alignment horizontal="left"/>
      <protection locked="0"/>
    </xf>
    <xf numFmtId="0" fontId="22" fillId="0" borderId="0" xfId="0" applyFont="1" applyAlignment="1" applyProtection="1">
      <alignment horizontal="left"/>
      <protection locked="0"/>
    </xf>
    <xf numFmtId="4" fontId="9" fillId="0" borderId="0" xfId="0" applyNumberFormat="1" applyFont="1" applyAlignment="1" applyProtection="1">
      <alignment horizontal="left" vertical="top"/>
      <protection locked="0"/>
    </xf>
    <xf numFmtId="0" fontId="9" fillId="0" borderId="0" xfId="0" applyFont="1" applyAlignment="1" applyProtection="1">
      <alignment horizontal="left" vertical="top"/>
      <protection locked="0"/>
    </xf>
    <xf numFmtId="43" fontId="9" fillId="0" borderId="0" xfId="0" applyNumberFormat="1" applyFont="1" applyAlignment="1" applyProtection="1">
      <alignment horizontal="left" vertical="top"/>
      <protection locked="0"/>
    </xf>
    <xf numFmtId="164" fontId="9" fillId="0" borderId="0" xfId="1" applyFont="1" applyBorder="1" applyAlignment="1" applyProtection="1">
      <alignment horizontal="right" vertical="top"/>
      <protection locked="0"/>
    </xf>
    <xf numFmtId="164" fontId="9" fillId="0" borderId="0" xfId="1" applyFont="1" applyBorder="1" applyAlignment="1" applyProtection="1">
      <alignment horizontal="left" vertical="top"/>
      <protection locked="0"/>
    </xf>
    <xf numFmtId="0" fontId="23" fillId="0" borderId="0" xfId="0" applyFont="1" applyAlignment="1">
      <alignment horizontal="left"/>
    </xf>
    <xf numFmtId="4" fontId="9" fillId="0" borderId="1" xfId="0" applyNumberFormat="1"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164" fontId="8" fillId="2" borderId="4" xfId="1" applyFont="1" applyFill="1" applyBorder="1" applyAlignment="1" applyProtection="1">
      <alignment horizontal="right" vertical="top"/>
    </xf>
    <xf numFmtId="164" fontId="8" fillId="2" borderId="0" xfId="1" applyFont="1" applyFill="1" applyBorder="1" applyAlignment="1" applyProtection="1">
      <alignment horizontal="right" vertical="top"/>
    </xf>
    <xf numFmtId="0" fontId="24" fillId="2" borderId="0" xfId="0" applyFont="1" applyFill="1" applyAlignment="1" applyProtection="1">
      <alignment horizontal="left" vertical="top"/>
      <protection locked="0"/>
    </xf>
    <xf numFmtId="0" fontId="24" fillId="2" borderId="5" xfId="0" applyFont="1" applyFill="1" applyBorder="1" applyAlignment="1" applyProtection="1">
      <alignment horizontal="left" vertical="top"/>
      <protection locked="0"/>
    </xf>
    <xf numFmtId="164" fontId="3" fillId="0" borderId="4" xfId="1" applyFont="1" applyBorder="1" applyAlignment="1" applyProtection="1">
      <alignment horizontal="right" vertical="top"/>
      <protection locked="0"/>
    </xf>
    <xf numFmtId="164" fontId="3" fillId="0" borderId="0" xfId="1" applyFont="1" applyBorder="1" applyAlignment="1" applyProtection="1">
      <alignment horizontal="right" vertical="top"/>
      <protection locked="0"/>
    </xf>
    <xf numFmtId="0" fontId="9" fillId="0" borderId="5"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164" fontId="4" fillId="2" borderId="4" xfId="1" applyFont="1" applyFill="1" applyBorder="1" applyAlignment="1" applyProtection="1">
      <alignment horizontal="right" vertical="top"/>
    </xf>
    <xf numFmtId="164" fontId="4" fillId="2" borderId="0" xfId="1" applyFont="1" applyFill="1" applyBorder="1" applyAlignment="1" applyProtection="1">
      <alignment horizontal="right" vertical="top"/>
    </xf>
    <xf numFmtId="0" fontId="4" fillId="0" borderId="0" xfId="0" applyFont="1" applyAlignment="1" applyProtection="1">
      <alignment horizontal="left" vertical="top"/>
      <protection locked="0"/>
    </xf>
    <xf numFmtId="0" fontId="4" fillId="0" borderId="5"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8" fillId="2" borderId="0" xfId="0" applyFont="1" applyFill="1" applyAlignment="1" applyProtection="1">
      <alignment horizontal="left" vertical="top"/>
      <protection locked="0"/>
    </xf>
    <xf numFmtId="0" fontId="8" fillId="2" borderId="5" xfId="0" applyFont="1" applyFill="1" applyBorder="1" applyAlignment="1" applyProtection="1">
      <alignment horizontal="left" vertical="top"/>
      <protection locked="0"/>
    </xf>
    <xf numFmtId="0" fontId="24" fillId="2" borderId="0" xfId="0" applyFont="1" applyFill="1" applyAlignment="1" applyProtection="1">
      <alignment horizontal="left" vertical="center" wrapText="1"/>
      <protection locked="0"/>
    </xf>
    <xf numFmtId="0" fontId="24" fillId="2" borderId="5" xfId="0" applyFont="1" applyFill="1" applyBorder="1" applyAlignment="1" applyProtection="1">
      <alignment horizontal="left" vertical="center" wrapText="1"/>
      <protection locked="0"/>
    </xf>
    <xf numFmtId="4" fontId="3" fillId="0" borderId="13" xfId="0" applyNumberFormat="1" applyFont="1" applyBorder="1" applyAlignment="1" applyProtection="1">
      <alignment horizontal="left" vertical="top"/>
      <protection locked="0"/>
    </xf>
    <xf numFmtId="43" fontId="3" fillId="0" borderId="0" xfId="0" applyNumberFormat="1" applyFont="1" applyAlignment="1" applyProtection="1">
      <alignment horizontal="left" vertical="top"/>
      <protection locked="0"/>
    </xf>
    <xf numFmtId="0" fontId="24" fillId="0" borderId="6"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25" fillId="0" borderId="2" xfId="0" applyFont="1" applyBorder="1" applyAlignment="1" applyProtection="1">
      <alignment horizontal="center" vertical="top"/>
      <protection locked="0"/>
    </xf>
    <xf numFmtId="0" fontId="4" fillId="0" borderId="0" xfId="0" applyFont="1" applyAlignment="1" applyProtection="1">
      <alignment horizontal="right" vertical="top"/>
      <protection locked="0"/>
    </xf>
    <xf numFmtId="0" fontId="23" fillId="0" borderId="0" xfId="0" applyFont="1" applyAlignment="1" applyProtection="1">
      <alignment horizontal="center"/>
      <protection locked="0"/>
    </xf>
    <xf numFmtId="164" fontId="0" fillId="0" borderId="0" xfId="0" applyNumberFormat="1"/>
    <xf numFmtId="43" fontId="28" fillId="0" borderId="0" xfId="0" applyNumberFormat="1" applyFont="1"/>
    <xf numFmtId="164" fontId="29" fillId="0" borderId="0" xfId="1" applyFont="1"/>
    <xf numFmtId="0" fontId="30" fillId="0" borderId="0" xfId="0" applyFont="1" applyAlignment="1">
      <alignment horizontal="left" vertical="center"/>
    </xf>
    <xf numFmtId="164" fontId="31" fillId="0" borderId="1" xfId="1" applyFont="1" applyBorder="1" applyAlignment="1">
      <alignment horizontal="center" vertical="center"/>
    </xf>
    <xf numFmtId="164" fontId="31" fillId="0" borderId="1" xfId="1" applyFont="1" applyBorder="1" applyAlignment="1">
      <alignment horizontal="center" vertical="center" wrapText="1"/>
    </xf>
    <xf numFmtId="0" fontId="32" fillId="0" borderId="8" xfId="0" applyFont="1" applyBorder="1" applyAlignment="1">
      <alignment horizontal="left"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2" fillId="0" borderId="8" xfId="0" applyFont="1" applyBorder="1" applyAlignment="1">
      <alignment horizontal="left" vertical="center"/>
    </xf>
    <xf numFmtId="164" fontId="31" fillId="0" borderId="15" xfId="1" applyFont="1" applyBorder="1" applyAlignment="1">
      <alignment horizontal="center" vertical="center"/>
    </xf>
    <xf numFmtId="164" fontId="33" fillId="0" borderId="15" xfId="1" applyFont="1" applyBorder="1" applyAlignment="1" applyProtection="1">
      <alignment horizontal="center" vertical="center"/>
      <protection locked="0"/>
    </xf>
    <xf numFmtId="0" fontId="31" fillId="2" borderId="15" xfId="0" applyFont="1" applyFill="1" applyBorder="1" applyAlignment="1">
      <alignment horizontal="center" vertical="center" wrapText="1"/>
    </xf>
    <xf numFmtId="0" fontId="34" fillId="0" borderId="16" xfId="0" applyFont="1" applyBorder="1" applyAlignment="1">
      <alignment horizontal="justify" vertical="center"/>
    </xf>
    <xf numFmtId="0" fontId="33" fillId="2" borderId="15" xfId="0" applyFont="1" applyFill="1" applyBorder="1" applyAlignment="1">
      <alignment horizontal="center" vertical="center" wrapText="1"/>
    </xf>
    <xf numFmtId="0" fontId="32" fillId="0" borderId="16" xfId="0" applyFont="1" applyBorder="1" applyAlignment="1">
      <alignment horizontal="justify" vertical="center"/>
    </xf>
    <xf numFmtId="0" fontId="33" fillId="0" borderId="15" xfId="0" applyFont="1" applyBorder="1" applyAlignment="1">
      <alignment horizontal="center" vertical="center"/>
    </xf>
    <xf numFmtId="0" fontId="33" fillId="0" borderId="15" xfId="0" applyFont="1" applyBorder="1" applyAlignment="1">
      <alignment horizontal="center" vertical="center" wrapText="1"/>
    </xf>
    <xf numFmtId="0" fontId="31" fillId="2" borderId="15" xfId="0" applyFont="1" applyFill="1" applyBorder="1" applyAlignment="1">
      <alignment horizontal="center" vertical="center"/>
    </xf>
    <xf numFmtId="164" fontId="33" fillId="0" borderId="15" xfId="1" applyFont="1" applyBorder="1" applyAlignment="1" applyProtection="1">
      <alignment horizontal="center" vertical="center" wrapText="1"/>
      <protection locked="0"/>
    </xf>
    <xf numFmtId="0" fontId="33" fillId="2" borderId="15" xfId="0" applyFont="1" applyFill="1" applyBorder="1" applyAlignment="1">
      <alignment horizontal="center" vertical="center"/>
    </xf>
    <xf numFmtId="164" fontId="31" fillId="0" borderId="15" xfId="1" applyFont="1" applyBorder="1" applyAlignment="1">
      <alignment horizontal="center" vertical="center" wrapText="1"/>
    </xf>
    <xf numFmtId="0" fontId="31" fillId="0" borderId="15" xfId="0" applyFont="1" applyBorder="1" applyAlignment="1">
      <alignment horizontal="justify" vertical="center"/>
    </xf>
    <xf numFmtId="0" fontId="31" fillId="0" borderId="15" xfId="0" applyFont="1" applyBorder="1" applyAlignment="1">
      <alignment horizontal="justify" vertical="center" wrapText="1"/>
    </xf>
    <xf numFmtId="0" fontId="32" fillId="0" borderId="16" xfId="0" applyFont="1" applyBorder="1" applyAlignment="1">
      <alignment horizontal="left" vertical="center" wrapText="1"/>
    </xf>
    <xf numFmtId="0" fontId="31" fillId="0" borderId="15"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justify" vertical="center"/>
    </xf>
    <xf numFmtId="0" fontId="35" fillId="4" borderId="1" xfId="0" applyFont="1" applyFill="1" applyBorder="1" applyAlignment="1">
      <alignment horizontal="center" vertical="center"/>
    </xf>
    <xf numFmtId="0" fontId="35" fillId="4" borderId="1" xfId="0" applyFont="1" applyFill="1" applyBorder="1" applyAlignment="1">
      <alignment horizontal="center" vertical="center" wrapText="1"/>
    </xf>
    <xf numFmtId="0" fontId="35" fillId="4" borderId="8" xfId="0" applyFont="1" applyFill="1" applyBorder="1" applyAlignment="1">
      <alignment horizontal="center" vertical="center"/>
    </xf>
    <xf numFmtId="0" fontId="35" fillId="4" borderId="17" xfId="0" applyFont="1" applyFill="1" applyBorder="1" applyAlignment="1">
      <alignment horizontal="center" vertical="center"/>
    </xf>
    <xf numFmtId="0" fontId="35" fillId="4" borderId="18"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1" xfId="0" applyFont="1" applyFill="1" applyBorder="1" applyAlignment="1">
      <alignment horizontal="center" vertical="center"/>
    </xf>
    <xf numFmtId="0" fontId="35" fillId="4" borderId="2"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4" xfId="0" applyFont="1" applyFill="1" applyBorder="1" applyAlignment="1">
      <alignment horizontal="center" vertical="center"/>
    </xf>
    <xf numFmtId="0" fontId="35" fillId="4" borderId="0" xfId="0" applyFont="1" applyFill="1" applyAlignment="1">
      <alignment horizontal="center" vertical="center"/>
    </xf>
    <xf numFmtId="0" fontId="35" fillId="4" borderId="5"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11" xfId="0" applyFont="1" applyFill="1" applyBorder="1" applyAlignment="1">
      <alignment horizontal="center" vertical="center"/>
    </xf>
    <xf numFmtId="0" fontId="35" fillId="4" borderId="20" xfId="0" applyFont="1" applyFill="1" applyBorder="1" applyAlignment="1">
      <alignment horizontal="center" vertical="center"/>
    </xf>
    <xf numFmtId="0" fontId="36" fillId="0" borderId="0" xfId="0" applyFont="1" applyProtection="1">
      <protection locked="0"/>
    </xf>
    <xf numFmtId="4" fontId="36" fillId="0" borderId="0" xfId="0" applyNumberFormat="1" applyFont="1" applyAlignment="1" applyProtection="1">
      <alignment horizontal="right" vertical="top"/>
      <protection locked="0"/>
    </xf>
    <xf numFmtId="0" fontId="36" fillId="0" borderId="0" xfId="0" applyFont="1" applyAlignment="1" applyProtection="1">
      <alignment horizontal="justify" vertical="top"/>
      <protection locked="0"/>
    </xf>
    <xf numFmtId="4" fontId="36" fillId="0" borderId="1" xfId="0" applyNumberFormat="1" applyFont="1" applyBorder="1" applyAlignment="1" applyProtection="1">
      <alignment horizontal="right" vertical="top"/>
      <protection locked="0"/>
    </xf>
    <xf numFmtId="4" fontId="36" fillId="0" borderId="2" xfId="0" applyNumberFormat="1" applyFont="1" applyBorder="1" applyAlignment="1" applyProtection="1">
      <alignment horizontal="right" vertical="top"/>
      <protection locked="0"/>
    </xf>
    <xf numFmtId="0" fontId="36" fillId="0" borderId="3" xfId="0" applyFont="1" applyBorder="1" applyAlignment="1" applyProtection="1">
      <alignment horizontal="justify" vertical="top"/>
      <protection locked="0"/>
    </xf>
    <xf numFmtId="4" fontId="36" fillId="0" borderId="4" xfId="0" applyNumberFormat="1" applyFont="1" applyBorder="1" applyAlignment="1" applyProtection="1">
      <alignment horizontal="right" vertical="top"/>
      <protection locked="0"/>
    </xf>
    <xf numFmtId="0" fontId="36" fillId="0" borderId="5" xfId="0" applyFont="1" applyBorder="1" applyAlignment="1" applyProtection="1">
      <alignment horizontal="justify" vertical="top"/>
      <protection locked="0"/>
    </xf>
    <xf numFmtId="4" fontId="11" fillId="0" borderId="4" xfId="0" applyNumberFormat="1" applyFont="1" applyBorder="1" applyAlignment="1">
      <alignment horizontal="right" vertical="top"/>
    </xf>
    <xf numFmtId="4" fontId="11" fillId="0" borderId="0" xfId="0" applyNumberFormat="1" applyFont="1" applyAlignment="1">
      <alignment horizontal="right" vertical="top"/>
    </xf>
    <xf numFmtId="0" fontId="8" fillId="0" borderId="5" xfId="0" applyFont="1" applyBorder="1" applyAlignment="1" applyProtection="1">
      <alignment horizontal="justify" vertical="top"/>
      <protection locked="0"/>
    </xf>
    <xf numFmtId="4" fontId="11" fillId="0" borderId="4" xfId="0" applyNumberFormat="1" applyFont="1" applyBorder="1" applyAlignment="1" applyProtection="1">
      <alignment horizontal="right" vertical="top"/>
      <protection locked="0"/>
    </xf>
    <xf numFmtId="4" fontId="11" fillId="0" borderId="0" xfId="0" applyNumberFormat="1" applyFont="1" applyAlignment="1" applyProtection="1">
      <alignment horizontal="right" vertical="top"/>
      <protection locked="0"/>
    </xf>
    <xf numFmtId="4" fontId="6" fillId="0" borderId="4" xfId="0" applyNumberFormat="1" applyFont="1" applyBorder="1" applyAlignment="1" applyProtection="1">
      <alignment horizontal="right"/>
      <protection locked="0"/>
    </xf>
    <xf numFmtId="4" fontId="6" fillId="0" borderId="0" xfId="0" applyNumberFormat="1" applyFont="1" applyAlignment="1" applyProtection="1">
      <alignment horizontal="right"/>
      <protection locked="0"/>
    </xf>
    <xf numFmtId="4" fontId="7" fillId="0" borderId="4" xfId="0" applyNumberFormat="1" applyFont="1" applyBorder="1" applyAlignment="1">
      <alignment horizontal="right" vertical="top"/>
    </xf>
    <xf numFmtId="4" fontId="7" fillId="0" borderId="0" xfId="0" applyNumberFormat="1" applyFont="1" applyAlignment="1">
      <alignment horizontal="right" vertical="top"/>
    </xf>
    <xf numFmtId="0" fontId="4" fillId="0" borderId="5" xfId="0" applyFont="1" applyBorder="1" applyAlignment="1" applyProtection="1">
      <alignment horizontal="justify" vertical="top"/>
      <protection locked="0"/>
    </xf>
    <xf numFmtId="0" fontId="6" fillId="0" borderId="5" xfId="0" applyFont="1" applyBorder="1" applyAlignment="1" applyProtection="1">
      <alignment horizontal="justify" vertical="top"/>
      <protection locked="0"/>
    </xf>
    <xf numFmtId="0" fontId="10" fillId="0" borderId="5" xfId="0" applyFont="1" applyBorder="1" applyAlignment="1" applyProtection="1">
      <alignment horizontal="justify" vertical="top"/>
      <protection locked="0"/>
    </xf>
    <xf numFmtId="0" fontId="37" fillId="0" borderId="0" xfId="0" applyFont="1" applyAlignment="1" applyProtection="1">
      <alignment horizontal="left"/>
      <protection locked="0"/>
    </xf>
    <xf numFmtId="0" fontId="14" fillId="5" borderId="21" xfId="0" applyFont="1" applyFill="1" applyBorder="1" applyAlignment="1" applyProtection="1">
      <alignment horizontal="center" vertical="center"/>
      <protection locked="0"/>
    </xf>
    <xf numFmtId="0" fontId="14" fillId="5" borderId="6" xfId="0" applyFont="1" applyFill="1" applyBorder="1" applyAlignment="1" applyProtection="1">
      <alignment horizontal="center" vertical="center"/>
      <protection locked="0"/>
    </xf>
    <xf numFmtId="0" fontId="24" fillId="5" borderId="22" xfId="0" applyFont="1" applyFill="1" applyBorder="1" applyAlignment="1" applyProtection="1">
      <alignment horizontal="justify" vertical="center"/>
      <protection locked="0"/>
    </xf>
    <xf numFmtId="0" fontId="4" fillId="0" borderId="2" xfId="0" applyFont="1" applyBorder="1" applyAlignment="1">
      <alignment horizontal="center" vertical="top"/>
    </xf>
    <xf numFmtId="0" fontId="4" fillId="0" borderId="0" xfId="0" applyFont="1" applyAlignment="1">
      <alignment horizontal="center" vertical="top"/>
    </xf>
    <xf numFmtId="4" fontId="3" fillId="0" borderId="0" xfId="0" applyNumberFormat="1" applyFont="1" applyProtection="1">
      <protection locked="0"/>
    </xf>
    <xf numFmtId="0" fontId="17" fillId="0" borderId="0" xfId="0" applyFont="1" applyProtection="1">
      <protection locked="0"/>
    </xf>
    <xf numFmtId="0" fontId="37" fillId="0" borderId="0" xfId="0" applyFont="1" applyAlignment="1">
      <alignment horizontal="left"/>
    </xf>
    <xf numFmtId="4" fontId="18" fillId="0" borderId="0" xfId="0" applyNumberFormat="1" applyFont="1" applyAlignment="1">
      <alignment vertical="top" wrapText="1"/>
    </xf>
    <xf numFmtId="0" fontId="18" fillId="0" borderId="0" xfId="0" applyFont="1" applyAlignment="1" applyProtection="1">
      <alignment vertical="top" wrapText="1"/>
      <protection locked="0"/>
    </xf>
    <xf numFmtId="0" fontId="18" fillId="0" borderId="0" xfId="0" applyFont="1" applyAlignment="1" applyProtection="1">
      <alignment vertical="top"/>
      <protection locked="0"/>
    </xf>
    <xf numFmtId="0" fontId="38" fillId="0" borderId="0" xfId="0" applyFont="1" applyAlignment="1">
      <alignment horizontal="left"/>
    </xf>
    <xf numFmtId="164" fontId="17" fillId="0" borderId="0" xfId="1" applyFont="1" applyFill="1" applyProtection="1">
      <protection locked="0"/>
    </xf>
    <xf numFmtId="4" fontId="17" fillId="0" borderId="0" xfId="0" applyNumberFormat="1" applyFont="1" applyProtection="1">
      <protection locked="0"/>
    </xf>
    <xf numFmtId="4" fontId="18" fillId="0" borderId="1" xfId="0" applyNumberFormat="1" applyFont="1" applyBorder="1" applyAlignment="1">
      <alignment vertical="top" wrapText="1"/>
    </xf>
    <xf numFmtId="4" fontId="18" fillId="0" borderId="2" xfId="0" applyNumberFormat="1" applyFont="1" applyBorder="1" applyAlignment="1">
      <alignment vertical="top" wrapText="1"/>
    </xf>
    <xf numFmtId="0" fontId="18" fillId="0" borderId="2" xfId="0" applyFont="1" applyBorder="1" applyAlignment="1" applyProtection="1">
      <alignment vertical="top" wrapText="1"/>
      <protection locked="0"/>
    </xf>
    <xf numFmtId="0" fontId="18" fillId="0" borderId="3" xfId="0" applyFont="1" applyBorder="1" applyAlignment="1" applyProtection="1">
      <alignment vertical="top"/>
      <protection locked="0"/>
    </xf>
    <xf numFmtId="4" fontId="17" fillId="0" borderId="4" xfId="0" applyNumberFormat="1" applyFont="1" applyBorder="1" applyProtection="1">
      <protection locked="0"/>
    </xf>
    <xf numFmtId="0" fontId="18" fillId="0" borderId="5" xfId="0" applyFont="1" applyBorder="1" applyAlignment="1" applyProtection="1">
      <alignment vertical="top"/>
      <protection locked="0"/>
    </xf>
    <xf numFmtId="4" fontId="17" fillId="0" borderId="4" xfId="0" applyNumberFormat="1" applyFont="1" applyBorder="1" applyAlignment="1" applyProtection="1">
      <alignment vertical="top"/>
      <protection locked="0"/>
    </xf>
    <xf numFmtId="4" fontId="17" fillId="0" borderId="0" xfId="0" applyNumberFormat="1" applyFont="1" applyAlignment="1" applyProtection="1">
      <alignment vertical="top"/>
      <protection locked="0"/>
    </xf>
    <xf numFmtId="0" fontId="39" fillId="0" borderId="0" xfId="0" applyFont="1" applyAlignment="1" applyProtection="1">
      <alignment vertical="top"/>
      <protection locked="0"/>
    </xf>
    <xf numFmtId="0" fontId="39" fillId="0" borderId="5" xfId="0" applyFont="1" applyBorder="1" applyAlignment="1" applyProtection="1">
      <alignment vertical="top"/>
      <protection locked="0"/>
    </xf>
    <xf numFmtId="164" fontId="17" fillId="0" borderId="0" xfId="1" applyFont="1" applyFill="1" applyBorder="1" applyProtection="1">
      <protection locked="0"/>
    </xf>
    <xf numFmtId="4" fontId="18" fillId="0" borderId="4" xfId="0" applyNumberFormat="1" applyFont="1" applyBorder="1" applyAlignment="1">
      <alignment vertical="top" wrapText="1"/>
    </xf>
    <xf numFmtId="0" fontId="17" fillId="0" borderId="0" xfId="0" applyFont="1" applyAlignment="1" applyProtection="1">
      <alignment vertical="top"/>
      <protection locked="0"/>
    </xf>
    <xf numFmtId="0" fontId="17" fillId="0" borderId="5" xfId="0" applyFont="1" applyBorder="1" applyAlignment="1" applyProtection="1">
      <alignment vertical="top"/>
      <protection locked="0"/>
    </xf>
    <xf numFmtId="4" fontId="18" fillId="0" borderId="0" xfId="0" applyNumberFormat="1" applyFont="1" applyAlignment="1">
      <alignment vertical="top"/>
    </xf>
    <xf numFmtId="4" fontId="17" fillId="0" borderId="5" xfId="0" applyNumberFormat="1" applyFont="1" applyBorder="1" applyProtection="1">
      <protection locked="0"/>
    </xf>
    <xf numFmtId="0" fontId="17" fillId="0" borderId="0" xfId="0" applyFont="1" applyAlignment="1" applyProtection="1">
      <alignment horizontal="left" vertical="top" indent="2"/>
      <protection locked="0"/>
    </xf>
    <xf numFmtId="0" fontId="17" fillId="0" borderId="5" xfId="0" applyFont="1" applyBorder="1" applyAlignment="1" applyProtection="1">
      <alignment horizontal="justify" vertical="top"/>
      <protection locked="0"/>
    </xf>
    <xf numFmtId="0" fontId="17" fillId="0" borderId="5" xfId="0" applyFont="1" applyBorder="1" applyProtection="1">
      <protection locked="0"/>
    </xf>
    <xf numFmtId="4" fontId="16" fillId="0" borderId="4" xfId="0" applyNumberFormat="1" applyFont="1" applyBorder="1" applyAlignment="1">
      <alignment vertical="top"/>
    </xf>
    <xf numFmtId="4" fontId="16" fillId="0" borderId="0" xfId="0" applyNumberFormat="1" applyFont="1" applyAlignment="1">
      <alignment vertical="top"/>
    </xf>
    <xf numFmtId="0" fontId="16" fillId="0" borderId="0" xfId="0" applyFont="1" applyAlignment="1" applyProtection="1">
      <alignment vertical="top"/>
      <protection locked="0"/>
    </xf>
    <xf numFmtId="4" fontId="16" fillId="0" borderId="4" xfId="0" applyNumberFormat="1" applyFont="1" applyBorder="1" applyAlignment="1" applyProtection="1">
      <alignment vertical="top"/>
      <protection locked="0"/>
    </xf>
    <xf numFmtId="4" fontId="16" fillId="0" borderId="0" xfId="0" applyNumberFormat="1" applyFont="1" applyAlignment="1" applyProtection="1">
      <alignment vertical="top"/>
      <protection locked="0"/>
    </xf>
    <xf numFmtId="0" fontId="16" fillId="0" borderId="5" xfId="0" applyFont="1" applyBorder="1" applyAlignment="1" applyProtection="1">
      <alignment vertical="top"/>
      <protection locked="0"/>
    </xf>
    <xf numFmtId="4" fontId="18" fillId="0" borderId="4" xfId="0" applyNumberFormat="1" applyFont="1" applyBorder="1" applyAlignment="1">
      <alignment vertical="top"/>
    </xf>
    <xf numFmtId="4" fontId="17" fillId="0" borderId="4" xfId="0" applyNumberFormat="1" applyFont="1" applyBorder="1" applyAlignment="1">
      <alignment vertical="top"/>
    </xf>
    <xf numFmtId="4" fontId="17" fillId="0" borderId="0" xfId="0" applyNumberFormat="1" applyFont="1" applyAlignment="1">
      <alignment vertical="top"/>
    </xf>
    <xf numFmtId="0" fontId="17" fillId="0" borderId="0" xfId="0" applyFont="1" applyAlignment="1" applyProtection="1">
      <alignment horizontal="left" vertical="top" wrapText="1" indent="2"/>
      <protection locked="0"/>
    </xf>
    <xf numFmtId="0" fontId="40" fillId="0" borderId="0" xfId="0" applyFont="1" applyProtection="1">
      <protection locked="0"/>
    </xf>
    <xf numFmtId="0" fontId="40" fillId="0" borderId="5" xfId="0" applyFont="1" applyBorder="1" applyAlignment="1" applyProtection="1">
      <alignment horizontal="justify" vertical="top"/>
      <protection locked="0"/>
    </xf>
    <xf numFmtId="0" fontId="17" fillId="0" borderId="4" xfId="0" applyFont="1" applyBorder="1" applyProtection="1">
      <protection locked="0"/>
    </xf>
    <xf numFmtId="0" fontId="16" fillId="0" borderId="0" xfId="0" applyFont="1" applyAlignment="1" applyProtection="1">
      <alignment horizontal="justify" vertical="top"/>
      <protection locked="0"/>
    </xf>
    <xf numFmtId="0" fontId="16" fillId="0" borderId="5" xfId="0" applyFont="1" applyBorder="1" applyAlignment="1" applyProtection="1">
      <alignment horizontal="justify" vertical="top"/>
      <protection locked="0"/>
    </xf>
    <xf numFmtId="0" fontId="41" fillId="0" borderId="21"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6" fillId="0" borderId="2" xfId="0" applyFont="1" applyBorder="1" applyAlignment="1" applyProtection="1">
      <alignment horizontal="center" vertical="top"/>
      <protection locked="0"/>
    </xf>
    <xf numFmtId="0" fontId="3" fillId="0" borderId="0" xfId="0" applyFont="1" applyAlignment="1" applyProtection="1">
      <alignment vertical="center"/>
      <protection locked="0"/>
    </xf>
    <xf numFmtId="4" fontId="13" fillId="0" borderId="0" xfId="0" applyNumberFormat="1" applyFont="1" applyAlignment="1" applyProtection="1">
      <alignment horizontal="right" vertical="center"/>
      <protection locked="0"/>
    </xf>
    <xf numFmtId="0" fontId="9" fillId="0" borderId="0" xfId="0" applyFont="1" applyAlignment="1" applyProtection="1">
      <alignment horizontal="justify" vertical="center"/>
      <protection locked="0"/>
    </xf>
    <xf numFmtId="0" fontId="17" fillId="0" borderId="0" xfId="0" applyFont="1" applyAlignment="1" applyProtection="1">
      <alignment vertical="center"/>
      <protection locked="0"/>
    </xf>
    <xf numFmtId="4" fontId="13" fillId="0" borderId="23" xfId="0" applyNumberFormat="1" applyFont="1" applyBorder="1" applyAlignment="1" applyProtection="1">
      <alignment horizontal="right" vertical="center"/>
      <protection locked="0"/>
    </xf>
    <xf numFmtId="4" fontId="13" fillId="0" borderId="24" xfId="0" applyNumberFormat="1" applyFont="1" applyBorder="1" applyAlignment="1" applyProtection="1">
      <alignment horizontal="right" vertical="center"/>
      <protection locked="0"/>
    </xf>
    <xf numFmtId="0" fontId="9" fillId="0" borderId="25" xfId="0" applyFont="1" applyBorder="1" applyAlignment="1" applyProtection="1">
      <alignment horizontal="justify" vertical="center"/>
      <protection locked="0"/>
    </xf>
    <xf numFmtId="0" fontId="9" fillId="0" borderId="3" xfId="0" applyFont="1" applyBorder="1" applyAlignment="1" applyProtection="1">
      <alignment horizontal="justify" vertical="center"/>
      <protection locked="0"/>
    </xf>
    <xf numFmtId="4" fontId="13" fillId="0" borderId="26" xfId="0" applyNumberFormat="1" applyFont="1" applyBorder="1" applyAlignment="1">
      <alignment horizontal="right" vertical="center"/>
    </xf>
    <xf numFmtId="4" fontId="13" fillId="0" borderId="27" xfId="0" applyNumberFormat="1" applyFont="1" applyBorder="1" applyAlignment="1">
      <alignment horizontal="right" vertical="center"/>
    </xf>
    <xf numFmtId="4" fontId="13" fillId="0" borderId="27" xfId="0" applyNumberFormat="1" applyFont="1" applyBorder="1" applyAlignment="1" applyProtection="1">
      <alignment horizontal="right" vertical="center"/>
      <protection locked="0"/>
    </xf>
    <xf numFmtId="0" fontId="13" fillId="0" borderId="28" xfId="0" applyFont="1" applyBorder="1" applyAlignment="1" applyProtection="1">
      <alignment horizontal="left" vertical="center" wrapText="1" indent="2"/>
      <protection locked="0"/>
    </xf>
    <xf numFmtId="0" fontId="9" fillId="0" borderId="5" xfId="0" applyFont="1" applyBorder="1" applyAlignment="1" applyProtection="1">
      <alignment horizontal="justify" vertical="center"/>
      <protection locked="0"/>
    </xf>
    <xf numFmtId="4" fontId="42" fillId="0" borderId="26" xfId="0" applyNumberFormat="1" applyFont="1" applyBorder="1" applyAlignment="1">
      <alignment horizontal="right" vertical="center"/>
    </xf>
    <xf numFmtId="4" fontId="42" fillId="0" borderId="27" xfId="0" applyNumberFormat="1" applyFont="1" applyBorder="1" applyAlignment="1">
      <alignment horizontal="right" vertical="center"/>
    </xf>
    <xf numFmtId="4" fontId="43" fillId="0" borderId="27" xfId="0" applyNumberFormat="1" applyFont="1" applyBorder="1" applyAlignment="1">
      <alignment horizontal="right" vertical="center"/>
    </xf>
    <xf numFmtId="0" fontId="44" fillId="0" borderId="28" xfId="0" applyFont="1" applyBorder="1" applyAlignment="1" applyProtection="1">
      <alignment horizontal="justify" vertical="center"/>
      <protection locked="0"/>
    </xf>
    <xf numFmtId="0" fontId="24" fillId="0" borderId="5" xfId="0" applyFont="1" applyBorder="1" applyAlignment="1" applyProtection="1">
      <alignment horizontal="justify" vertical="center"/>
      <protection locked="0"/>
    </xf>
    <xf numFmtId="4" fontId="13" fillId="0" borderId="26" xfId="0" applyNumberFormat="1" applyFont="1" applyBorder="1" applyAlignment="1" applyProtection="1">
      <alignment horizontal="right" vertical="center"/>
      <protection locked="0"/>
    </xf>
    <xf numFmtId="4" fontId="43" fillId="0" borderId="26" xfId="0" applyNumberFormat="1" applyFont="1" applyBorder="1" applyAlignment="1">
      <alignment horizontal="right" vertical="center"/>
    </xf>
    <xf numFmtId="0" fontId="24" fillId="0" borderId="28" xfId="0" applyFont="1" applyBorder="1" applyAlignment="1" applyProtection="1">
      <alignment vertical="center"/>
      <protection locked="0"/>
    </xf>
    <xf numFmtId="0" fontId="24" fillId="0" borderId="5" xfId="0" applyFont="1" applyBorder="1" applyAlignment="1" applyProtection="1">
      <alignment vertical="center"/>
      <protection locked="0"/>
    </xf>
    <xf numFmtId="4" fontId="9" fillId="0" borderId="26" xfId="0" applyNumberFormat="1" applyFont="1" applyBorder="1" applyAlignment="1" applyProtection="1">
      <alignment horizontal="justify" vertical="center"/>
      <protection locked="0"/>
    </xf>
    <xf numFmtId="4" fontId="13" fillId="0" borderId="27" xfId="0" applyNumberFormat="1" applyFont="1" applyBorder="1" applyAlignment="1" applyProtection="1">
      <alignment horizontal="justify" vertical="center"/>
      <protection locked="0"/>
    </xf>
    <xf numFmtId="4" fontId="9" fillId="0" borderId="27" xfId="0" applyNumberFormat="1" applyFont="1" applyBorder="1" applyAlignment="1" applyProtection="1">
      <alignment horizontal="justify" vertical="center"/>
      <protection locked="0"/>
    </xf>
    <xf numFmtId="0" fontId="24" fillId="0" borderId="29" xfId="0" applyFont="1" applyBorder="1" applyAlignment="1" applyProtection="1">
      <alignment vertical="center"/>
      <protection locked="0"/>
    </xf>
    <xf numFmtId="0" fontId="24" fillId="0" borderId="20" xfId="0" applyFont="1" applyBorder="1" applyAlignment="1" applyProtection="1">
      <alignment vertical="center"/>
      <protection locked="0"/>
    </xf>
    <xf numFmtId="0" fontId="3" fillId="0" borderId="0" xfId="0" applyFont="1" applyAlignment="1" applyProtection="1">
      <alignment vertical="center" wrapText="1"/>
      <protection locked="0"/>
    </xf>
    <xf numFmtId="0" fontId="4" fillId="0" borderId="30"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25" fillId="0" borderId="2" xfId="0" applyFont="1" applyBorder="1" applyAlignment="1" applyProtection="1">
      <alignment vertical="center"/>
      <protection locked="0"/>
    </xf>
    <xf numFmtId="0" fontId="20" fillId="0" borderId="0" xfId="0" applyFont="1" applyAlignment="1" applyProtection="1">
      <alignment horizontal="left" vertical="center"/>
      <protection locked="0"/>
    </xf>
    <xf numFmtId="0" fontId="4" fillId="0" borderId="0" xfId="0" applyFont="1" applyAlignment="1">
      <alignment horizontal="center" vertical="center"/>
    </xf>
    <xf numFmtId="0" fontId="45"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7" fillId="0" borderId="0" xfId="0" applyFont="1" applyAlignment="1" applyProtection="1">
      <alignment horizontal="justify" vertical="top" wrapText="1"/>
      <protection locked="0"/>
    </xf>
    <xf numFmtId="4" fontId="7" fillId="0" borderId="0" xfId="0" applyNumberFormat="1" applyFont="1" applyAlignment="1" applyProtection="1">
      <alignment horizontal="justify" vertical="top" wrapText="1"/>
      <protection locked="0"/>
    </xf>
    <xf numFmtId="0" fontId="7" fillId="0" borderId="1" xfId="0" applyFont="1" applyBorder="1" applyAlignment="1" applyProtection="1">
      <alignment horizontal="justify" vertical="top" wrapText="1"/>
      <protection locked="0"/>
    </xf>
    <xf numFmtId="0" fontId="7" fillId="0" borderId="24" xfId="0" applyFont="1" applyBorder="1" applyAlignment="1" applyProtection="1">
      <alignment horizontal="justify" vertical="top" wrapText="1"/>
      <protection locked="0"/>
    </xf>
    <xf numFmtId="0" fontId="8" fillId="0" borderId="2" xfId="0" applyFont="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3" fillId="0" borderId="0" xfId="0" applyFont="1"/>
    <xf numFmtId="4" fontId="7" fillId="0" borderId="4" xfId="0" applyNumberFormat="1" applyFont="1" applyBorder="1" applyAlignment="1">
      <alignment horizontal="right" vertical="top" wrapText="1"/>
    </xf>
    <xf numFmtId="4" fontId="7" fillId="0" borderId="27" xfId="0" applyNumberFormat="1" applyFont="1" applyBorder="1" applyAlignment="1">
      <alignment horizontal="right" vertical="top" wrapText="1"/>
    </xf>
    <xf numFmtId="4" fontId="7" fillId="0" borderId="27" xfId="0" applyNumberFormat="1" applyFont="1" applyBorder="1" applyAlignment="1" applyProtection="1">
      <alignment horizontal="right" vertical="top" wrapText="1"/>
      <protection locked="0"/>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6" fillId="0" borderId="4" xfId="0" applyNumberFormat="1" applyFont="1" applyBorder="1" applyAlignment="1" applyProtection="1">
      <alignment horizontal="right" vertical="top" wrapText="1"/>
      <protection locked="0"/>
    </xf>
    <xf numFmtId="4" fontId="6" fillId="0" borderId="27" xfId="0" applyNumberFormat="1" applyFont="1" applyBorder="1" applyAlignment="1" applyProtection="1">
      <alignment horizontal="right" vertical="top" wrapText="1"/>
      <protection locked="0"/>
    </xf>
    <xf numFmtId="0" fontId="3" fillId="0" borderId="0" xfId="0" applyFont="1" applyAlignment="1" applyProtection="1">
      <alignment horizontal="justify" vertical="top" wrapText="1"/>
      <protection locked="0"/>
    </xf>
    <xf numFmtId="0" fontId="3" fillId="0" borderId="5"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10" fillId="0" borderId="0" xfId="0" applyFont="1" applyAlignment="1" applyProtection="1">
      <alignment horizontal="justify" vertical="top" wrapText="1"/>
      <protection locked="0"/>
    </xf>
    <xf numFmtId="0" fontId="10" fillId="0" borderId="5" xfId="0" applyFont="1" applyBorder="1" applyAlignment="1" applyProtection="1">
      <alignment horizontal="justify" vertical="top" wrapText="1"/>
      <protection locked="0"/>
    </xf>
    <xf numFmtId="4" fontId="11" fillId="0" borderId="4" xfId="0" applyNumberFormat="1" applyFont="1" applyBorder="1" applyAlignment="1" applyProtection="1">
      <alignment horizontal="right" vertical="top" wrapText="1"/>
      <protection locked="0"/>
    </xf>
    <xf numFmtId="4" fontId="11" fillId="0" borderId="27" xfId="0" applyNumberFormat="1" applyFont="1" applyBorder="1" applyAlignment="1" applyProtection="1">
      <alignment horizontal="right" vertical="top" wrapText="1"/>
      <protection locked="0"/>
    </xf>
    <xf numFmtId="4" fontId="11" fillId="0" borderId="4" xfId="0" applyNumberFormat="1" applyFont="1" applyBorder="1" applyAlignment="1">
      <alignment horizontal="right" vertical="top" wrapText="1"/>
    </xf>
    <xf numFmtId="4" fontId="11" fillId="0" borderId="27" xfId="0" applyNumberFormat="1" applyFont="1" applyBorder="1" applyAlignment="1">
      <alignment horizontal="right" vertical="top" wrapText="1"/>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7" fillId="0" borderId="4" xfId="0" applyNumberFormat="1" applyFont="1" applyBorder="1" applyAlignment="1" applyProtection="1">
      <alignment horizontal="right" vertical="top" wrapText="1"/>
      <protection locked="0"/>
    </xf>
    <xf numFmtId="0" fontId="4" fillId="0" borderId="0" xfId="0" applyFont="1" applyAlignment="1" applyProtection="1">
      <alignment horizontal="left" vertical="top" wrapText="1" indent="5"/>
      <protection locked="0"/>
    </xf>
    <xf numFmtId="0" fontId="4" fillId="0" borderId="5" xfId="0" applyFont="1" applyBorder="1" applyAlignment="1" applyProtection="1">
      <alignment horizontal="left" vertical="top" wrapText="1" indent="5"/>
      <protection locked="0"/>
    </xf>
    <xf numFmtId="4" fontId="12" fillId="0" borderId="4" xfId="0" applyNumberFormat="1" applyFont="1" applyBorder="1" applyAlignment="1" applyProtection="1">
      <alignment horizontal="right" vertical="top" wrapText="1"/>
      <protection locked="0"/>
    </xf>
    <xf numFmtId="4" fontId="12" fillId="0" borderId="27" xfId="0" applyNumberFormat="1" applyFont="1" applyBorder="1" applyAlignment="1" applyProtection="1">
      <alignment horizontal="right" vertical="top" wrapText="1"/>
      <protection locked="0"/>
    </xf>
    <xf numFmtId="0" fontId="8" fillId="0" borderId="0" xfId="0" applyFont="1" applyAlignment="1" applyProtection="1">
      <alignment horizontal="justify" vertical="top" wrapText="1"/>
      <protection locked="0"/>
    </xf>
    <xf numFmtId="0" fontId="8" fillId="0" borderId="5" xfId="0" applyFont="1" applyBorder="1" applyAlignment="1" applyProtection="1">
      <alignment horizontal="justify" vertical="top" wrapText="1"/>
      <protection locked="0"/>
    </xf>
    <xf numFmtId="4" fontId="11" fillId="0" borderId="10" xfId="0" applyNumberFormat="1" applyFont="1" applyBorder="1" applyAlignment="1" applyProtection="1">
      <alignment horizontal="center" vertical="top" wrapText="1"/>
      <protection locked="0"/>
    </xf>
    <xf numFmtId="4" fontId="11" fillId="0" borderId="33" xfId="0" applyNumberFormat="1" applyFont="1" applyBorder="1" applyAlignment="1" applyProtection="1">
      <alignment vertical="top" wrapText="1"/>
      <protection locked="0"/>
    </xf>
    <xf numFmtId="4" fontId="11" fillId="0" borderId="33" xfId="0" applyNumberFormat="1" applyFont="1" applyBorder="1" applyAlignment="1" applyProtection="1">
      <alignment horizontal="center" vertical="top" wrapText="1"/>
      <protection locked="0"/>
    </xf>
    <xf numFmtId="0" fontId="15" fillId="0" borderId="11"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11" fillId="0" borderId="17"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46" fillId="0" borderId="0" xfId="0" applyFont="1" applyAlignment="1">
      <alignment horizontal="center" vertical="center"/>
    </xf>
    <xf numFmtId="0" fontId="47" fillId="0" borderId="0" xfId="0" applyFont="1" applyAlignment="1">
      <alignment vertical="center"/>
    </xf>
    <xf numFmtId="164" fontId="48" fillId="0" borderId="1" xfId="0" applyNumberFormat="1" applyFont="1" applyBorder="1" applyAlignment="1">
      <alignment horizontal="right" vertical="center" wrapText="1"/>
    </xf>
    <xf numFmtId="0" fontId="49" fillId="0" borderId="8" xfId="0" applyFont="1" applyBorder="1" applyAlignment="1">
      <alignment horizontal="justify" vertical="center" wrapText="1"/>
    </xf>
    <xf numFmtId="164" fontId="48" fillId="0" borderId="4" xfId="0" applyNumberFormat="1" applyFont="1" applyBorder="1" applyAlignment="1">
      <alignment horizontal="right" vertical="center" wrapText="1"/>
    </xf>
    <xf numFmtId="0" fontId="49" fillId="0" borderId="9" xfId="0" applyFont="1" applyBorder="1" applyAlignment="1">
      <alignment horizontal="justify" vertical="center" wrapText="1"/>
    </xf>
    <xf numFmtId="0" fontId="49" fillId="0" borderId="4" xfId="0" applyFont="1" applyBorder="1" applyAlignment="1">
      <alignment horizontal="justify" vertical="center" wrapText="1"/>
    </xf>
    <xf numFmtId="0" fontId="50" fillId="0" borderId="9" xfId="0" applyFont="1" applyBorder="1" applyAlignment="1">
      <alignment horizontal="left" vertical="center" wrapText="1"/>
    </xf>
    <xf numFmtId="0" fontId="51" fillId="6" borderId="1" xfId="0" applyFont="1" applyFill="1" applyBorder="1" applyAlignment="1">
      <alignment vertical="center" wrapText="1"/>
    </xf>
    <xf numFmtId="0" fontId="50" fillId="6" borderId="8" xfId="0" applyFont="1" applyFill="1" applyBorder="1" applyAlignment="1">
      <alignment horizontal="center" vertical="center" wrapText="1"/>
    </xf>
    <xf numFmtId="0" fontId="50" fillId="6" borderId="1" xfId="0" applyFont="1" applyFill="1" applyBorder="1" applyAlignment="1">
      <alignment horizontal="center" vertical="center" wrapText="1"/>
    </xf>
    <xf numFmtId="0" fontId="50" fillId="6" borderId="8" xfId="0" applyFont="1" applyFill="1" applyBorder="1" applyAlignment="1">
      <alignment horizontal="center" vertical="center"/>
    </xf>
    <xf numFmtId="0" fontId="50" fillId="6" borderId="4" xfId="0" applyFont="1" applyFill="1" applyBorder="1" applyAlignment="1">
      <alignment horizontal="center" vertical="center" wrapText="1"/>
    </xf>
    <xf numFmtId="0" fontId="50" fillId="6" borderId="9" xfId="0" applyFont="1" applyFill="1" applyBorder="1" applyAlignment="1">
      <alignment horizontal="center" vertical="center" wrapText="1"/>
    </xf>
    <xf numFmtId="0" fontId="50" fillId="6" borderId="9" xfId="0" applyFont="1" applyFill="1" applyBorder="1" applyAlignment="1">
      <alignment horizontal="center" vertical="center"/>
    </xf>
    <xf numFmtId="0" fontId="50" fillId="6" borderId="10" xfId="0" applyFont="1" applyFill="1" applyBorder="1" applyAlignment="1">
      <alignment horizontal="center" vertical="center" wrapText="1"/>
    </xf>
    <xf numFmtId="0" fontId="50" fillId="6" borderId="12" xfId="0" applyFont="1" applyFill="1" applyBorder="1" applyAlignment="1">
      <alignment horizontal="center" vertical="center" wrapText="1"/>
    </xf>
    <xf numFmtId="0" fontId="50" fillId="6" borderId="12" xfId="0" applyFont="1" applyFill="1" applyBorder="1" applyAlignment="1">
      <alignment horizontal="center" vertical="center"/>
    </xf>
    <xf numFmtId="0" fontId="52" fillId="0" borderId="0" xfId="0" applyFont="1" applyAlignment="1">
      <alignment horizontal="center" vertical="justify"/>
    </xf>
    <xf numFmtId="0" fontId="31" fillId="0" borderId="0" xfId="0" applyFont="1" applyAlignment="1">
      <alignment horizontal="center" vertical="center"/>
    </xf>
    <xf numFmtId="0" fontId="53" fillId="0" borderId="1" xfId="0" applyFont="1" applyBorder="1" applyAlignment="1">
      <alignment horizontal="right" vertical="center" wrapText="1"/>
    </xf>
    <xf numFmtId="0" fontId="53" fillId="0" borderId="1" xfId="0" applyFont="1" applyBorder="1" applyAlignment="1">
      <alignment horizontal="justify" vertical="center" wrapText="1"/>
    </xf>
    <xf numFmtId="0" fontId="53" fillId="0" borderId="3" xfId="0" applyFont="1" applyBorder="1" applyAlignment="1">
      <alignment horizontal="justify" vertical="center" wrapText="1"/>
    </xf>
    <xf numFmtId="164" fontId="48" fillId="0" borderId="4" xfId="0" applyNumberFormat="1" applyFont="1" applyBorder="1" applyAlignment="1" applyProtection="1">
      <alignment horizontal="right" vertical="center" wrapText="1"/>
      <protection locked="0"/>
    </xf>
    <xf numFmtId="164" fontId="54" fillId="0" borderId="4" xfId="0" applyNumberFormat="1" applyFont="1" applyBorder="1" applyAlignment="1">
      <alignment horizontal="right" vertical="center" wrapText="1"/>
    </xf>
    <xf numFmtId="0" fontId="48" fillId="0" borderId="4" xfId="0" applyFont="1" applyBorder="1" applyAlignment="1">
      <alignment horizontal="justify" vertical="center" wrapText="1"/>
    </xf>
    <xf numFmtId="0" fontId="48" fillId="0" borderId="5" xfId="0" applyFont="1" applyBorder="1" applyAlignment="1">
      <alignment horizontal="justify" vertical="center" wrapText="1"/>
    </xf>
    <xf numFmtId="0" fontId="54" fillId="0" borderId="4" xfId="0" applyFont="1" applyBorder="1" applyAlignment="1">
      <alignment horizontal="justify" vertical="center" wrapText="1"/>
    </xf>
    <xf numFmtId="0" fontId="54" fillId="0" borderId="5" xfId="0" applyFont="1" applyBorder="1" applyAlignment="1">
      <alignment horizontal="justify" vertical="center" wrapText="1"/>
    </xf>
    <xf numFmtId="164" fontId="54" fillId="6" borderId="4" xfId="0" applyNumberFormat="1" applyFont="1" applyFill="1" applyBorder="1" applyAlignment="1">
      <alignment horizontal="right" vertical="center" wrapText="1"/>
    </xf>
    <xf numFmtId="164" fontId="54" fillId="0" borderId="4" xfId="0" applyNumberFormat="1" applyFont="1" applyBorder="1" applyAlignment="1" applyProtection="1">
      <alignment horizontal="right" vertical="center" wrapText="1"/>
      <protection locked="0"/>
    </xf>
    <xf numFmtId="0" fontId="48" fillId="0" borderId="4" xfId="0" applyFont="1" applyBorder="1" applyAlignment="1">
      <alignment horizontal="justify" vertical="center" wrapText="1"/>
    </xf>
    <xf numFmtId="0" fontId="48" fillId="0" borderId="5" xfId="0" applyFont="1" applyBorder="1" applyAlignment="1">
      <alignment horizontal="justify" vertical="center" wrapText="1"/>
    </xf>
    <xf numFmtId="0" fontId="54" fillId="0" borderId="5" xfId="0" applyFont="1" applyBorder="1" applyAlignment="1">
      <alignment horizontal="justify" vertical="center" wrapText="1"/>
    </xf>
    <xf numFmtId="0" fontId="54" fillId="0" borderId="4" xfId="0" applyFont="1" applyBorder="1" applyAlignment="1">
      <alignment horizontal="justify" vertical="center" wrapText="1"/>
    </xf>
    <xf numFmtId="0" fontId="54" fillId="0" borderId="10" xfId="0" applyFont="1" applyBorder="1" applyAlignment="1">
      <alignment horizontal="justify" vertical="center" wrapText="1"/>
    </xf>
    <xf numFmtId="0" fontId="54" fillId="0" borderId="20" xfId="0" applyFont="1" applyBorder="1" applyAlignment="1">
      <alignment horizontal="justify" vertical="center" wrapText="1"/>
    </xf>
    <xf numFmtId="0" fontId="54" fillId="3" borderId="8"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54" fillId="3" borderId="3" xfId="0" applyFont="1" applyFill="1" applyBorder="1" applyAlignment="1">
      <alignment horizontal="center" vertical="center" wrapText="1"/>
    </xf>
    <xf numFmtId="0" fontId="54" fillId="3" borderId="12" xfId="0" applyFont="1" applyFill="1" applyBorder="1" applyAlignment="1">
      <alignment horizontal="center" vertical="center" wrapText="1"/>
    </xf>
    <xf numFmtId="0" fontId="54" fillId="3" borderId="4" xfId="0" applyFont="1" applyFill="1" applyBorder="1" applyAlignment="1">
      <alignment horizontal="center" vertical="center" wrapText="1"/>
    </xf>
    <xf numFmtId="0" fontId="54" fillId="3" borderId="10" xfId="0" applyFont="1" applyFill="1" applyBorder="1" applyAlignment="1">
      <alignment horizontal="center" vertical="center" wrapText="1"/>
    </xf>
    <xf numFmtId="0" fontId="54" fillId="3" borderId="20"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5" fillId="3" borderId="0" xfId="0" applyFont="1" applyFill="1" applyAlignment="1">
      <alignment horizontal="center" vertical="center" wrapText="1"/>
    </xf>
    <xf numFmtId="14" fontId="16" fillId="0" borderId="4" xfId="0" applyNumberFormat="1" applyFont="1" applyBorder="1" applyAlignment="1" applyProtection="1">
      <alignment horizontal="right" vertical="center" wrapText="1"/>
      <protection locked="0"/>
    </xf>
    <xf numFmtId="0" fontId="17" fillId="0" borderId="9" xfId="0" applyFont="1" applyBorder="1" applyAlignment="1">
      <alignment horizontal="left" vertical="center" wrapText="1"/>
    </xf>
    <xf numFmtId="164" fontId="16" fillId="0" borderId="4" xfId="0" applyNumberFormat="1" applyFont="1" applyBorder="1" applyAlignment="1" applyProtection="1">
      <alignment horizontal="right" vertical="center" wrapText="1"/>
      <protection locked="0"/>
    </xf>
    <xf numFmtId="0" fontId="17" fillId="0" borderId="9" xfId="0" applyFont="1" applyBorder="1" applyAlignment="1">
      <alignment horizontal="left" vertical="center" wrapText="1" indent="1"/>
    </xf>
    <xf numFmtId="14" fontId="17" fillId="0" borderId="4" xfId="0" applyNumberFormat="1" applyFont="1" applyBorder="1" applyAlignment="1" applyProtection="1">
      <alignment horizontal="right" vertical="center" wrapText="1"/>
      <protection locked="0"/>
    </xf>
    <xf numFmtId="0" fontId="55"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6"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11" fillId="0" borderId="4" xfId="0" applyFont="1" applyBorder="1" applyAlignment="1">
      <alignment horizontal="left" wrapText="1"/>
    </xf>
    <xf numFmtId="0" fontId="11" fillId="0" borderId="0" xfId="0" applyFont="1" applyAlignment="1">
      <alignment horizontal="left" wrapText="1"/>
    </xf>
    <xf numFmtId="0" fontId="11" fillId="0" borderId="5" xfId="0" applyFont="1" applyBorder="1" applyAlignment="1">
      <alignment horizontal="left"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vertical="justify"/>
    </xf>
    <xf numFmtId="0" fontId="11" fillId="0" borderId="5" xfId="0" applyFont="1" applyBorder="1"/>
    <xf numFmtId="0" fontId="6" fillId="0" borderId="10" xfId="0" applyFont="1" applyBorder="1"/>
    <xf numFmtId="0" fontId="6" fillId="0" borderId="11" xfId="0" applyFont="1" applyBorder="1"/>
    <xf numFmtId="0" fontId="6" fillId="0" borderId="20" xfId="0" applyFont="1" applyBorder="1"/>
    <xf numFmtId="0" fontId="25" fillId="0" borderId="0" xfId="0" applyFont="1" applyAlignment="1">
      <alignment vertical="top"/>
    </xf>
    <xf numFmtId="0" fontId="11" fillId="0" borderId="0" xfId="0" applyFont="1" applyAlignment="1">
      <alignment horizontal="left" vertical="top"/>
    </xf>
    <xf numFmtId="0" fontId="25" fillId="0" borderId="2" xfId="0" applyFont="1" applyBorder="1" applyAlignment="1">
      <alignment horizontal="center" vertical="top"/>
    </xf>
    <xf numFmtId="0" fontId="15" fillId="0" borderId="0" xfId="0" applyFont="1" applyAlignment="1">
      <alignment horizontal="center" vertical="top"/>
    </xf>
    <xf numFmtId="0" fontId="15" fillId="0" borderId="0" xfId="0" applyFont="1" applyAlignment="1">
      <alignment horizontal="center"/>
    </xf>
    <xf numFmtId="0" fontId="11" fillId="0" borderId="0" xfId="0" applyFont="1"/>
    <xf numFmtId="0" fontId="6" fillId="0" borderId="5" xfId="0" quotePrefix="1" applyFont="1" applyBorder="1"/>
    <xf numFmtId="0" fontId="11" fillId="0" borderId="3" xfId="0" applyFont="1" applyBorder="1"/>
    <xf numFmtId="0" fontId="11" fillId="0" borderId="20" xfId="0" applyFont="1" applyBorder="1"/>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0" xfId="0" applyFont="1" applyBorder="1" applyAlignment="1">
      <alignment horizontal="center" vertical="center" wrapText="1"/>
    </xf>
    <xf numFmtId="0" fontId="4" fillId="0" borderId="0" xfId="0" applyFont="1" applyAlignment="1">
      <alignment horizontal="right" vertical="top"/>
    </xf>
    <xf numFmtId="0" fontId="25" fillId="0" borderId="2" xfId="0" applyFont="1" applyBorder="1" applyAlignment="1">
      <alignment horizontal="left" vertical="top"/>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104776</xdr:colOff>
      <xdr:row>0</xdr:row>
      <xdr:rowOff>38099</xdr:rowOff>
    </xdr:from>
    <xdr:ext cx="857249" cy="314325"/>
    <xdr:sp macro="" textlink="">
      <xdr:nvSpPr>
        <xdr:cNvPr id="2" name="3 CuadroTexto">
          <a:extLst>
            <a:ext uri="{FF2B5EF4-FFF2-40B4-BE49-F238E27FC236}">
              <a16:creationId xmlns:a16="http://schemas.microsoft.com/office/drawing/2014/main" id="{DC44CB6B-899D-4922-A9F6-3CE73343EB39}"/>
            </a:ext>
          </a:extLst>
        </xdr:cNvPr>
        <xdr:cNvSpPr txBox="1"/>
      </xdr:nvSpPr>
      <xdr:spPr>
        <a:xfrm>
          <a:off x="4619626" y="38099"/>
          <a:ext cx="857249" cy="3143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noAutofit/>
        </a:bodyPr>
        <a:lstStyle/>
        <a:p>
          <a:pPr algn="l"/>
          <a:r>
            <a:rPr lang="es-MX" sz="1100" b="1">
              <a:latin typeface="Arial" pitchFamily="34" charset="0"/>
              <a:cs typeface="Arial" pitchFamily="34" charset="0"/>
            </a:rPr>
            <a:t>ETCA-I-01</a:t>
          </a:r>
        </a:p>
      </xdr:txBody>
    </xdr:sp>
    <xdr:clientData/>
  </xdr:oneCellAnchor>
  <xdr:oneCellAnchor>
    <xdr:from>
      <xdr:col>3</xdr:col>
      <xdr:colOff>1666875</xdr:colOff>
      <xdr:row>2</xdr:row>
      <xdr:rowOff>47626</xdr:rowOff>
    </xdr:from>
    <xdr:ext cx="3524250" cy="342900"/>
    <xdr:sp macro="" textlink="">
      <xdr:nvSpPr>
        <xdr:cNvPr id="3" name="6 CuadroTexto">
          <a:extLst>
            <a:ext uri="{FF2B5EF4-FFF2-40B4-BE49-F238E27FC236}">
              <a16:creationId xmlns:a16="http://schemas.microsoft.com/office/drawing/2014/main" id="{AE3FF76C-0789-41FE-B90E-955CBA1F1D00}"/>
            </a:ext>
          </a:extLst>
        </xdr:cNvPr>
        <xdr:cNvSpPr txBox="1"/>
      </xdr:nvSpPr>
      <xdr:spPr>
        <a:xfrm>
          <a:off x="3009900" y="428626"/>
          <a:ext cx="3524250" cy="342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INFORME TRIMESTRAL: CUARTO</a:t>
          </a:r>
          <a:r>
            <a:rPr lang="es-MX" sz="1100" b="1" u="sng" baseline="0">
              <a:latin typeface="Arial" pitchFamily="34" charset="0"/>
              <a:cs typeface="Arial" pitchFamily="34" charset="0"/>
            </a:rPr>
            <a:t> </a:t>
          </a:r>
          <a:r>
            <a:rPr lang="es-MX" sz="1100" b="1" u="sng">
              <a:latin typeface="Arial" pitchFamily="34" charset="0"/>
              <a:cs typeface="Arial" pitchFamily="34" charset="0"/>
            </a:rPr>
            <a:t> DEL 2022 </a:t>
          </a:r>
          <a:endParaRPr lang="es-MX" sz="1100" b="1">
            <a:latin typeface="Arial" pitchFamily="34" charset="0"/>
            <a:cs typeface="Arial" pitchFamily="34" charset="0"/>
          </a:endParaRPr>
        </a:p>
      </xdr:txBody>
    </xdr:sp>
    <xdr:clientData/>
  </xdr:oneCellAnchor>
  <xdr:oneCellAnchor>
    <xdr:from>
      <xdr:col>0</xdr:col>
      <xdr:colOff>0</xdr:colOff>
      <xdr:row>54</xdr:row>
      <xdr:rowOff>19050</xdr:rowOff>
    </xdr:from>
    <xdr:ext cx="4000500" cy="666751"/>
    <xdr:sp macro="" textlink="">
      <xdr:nvSpPr>
        <xdr:cNvPr id="4" name="CuadroTexto 5">
          <a:extLst>
            <a:ext uri="{FF2B5EF4-FFF2-40B4-BE49-F238E27FC236}">
              <a16:creationId xmlns:a16="http://schemas.microsoft.com/office/drawing/2014/main" id="{9BBE6F8E-F006-4F20-90A5-A5F1AAA3E33F}"/>
            </a:ext>
          </a:extLst>
        </xdr:cNvPr>
        <xdr:cNvSpPr txBox="1"/>
      </xdr:nvSpPr>
      <xdr:spPr>
        <a:xfrm>
          <a:off x="0" y="10306050"/>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LIC. ISMAEL NOZAGARAY MICHEL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DIRECTOR ADMINISTRATIVO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3</xdr:col>
      <xdr:colOff>1295400</xdr:colOff>
      <xdr:row>54</xdr:row>
      <xdr:rowOff>28575</xdr:rowOff>
    </xdr:from>
    <xdr:ext cx="4000500" cy="666751"/>
    <xdr:sp macro="" textlink="">
      <xdr:nvSpPr>
        <xdr:cNvPr id="5" name="CuadroTexto 5">
          <a:extLst>
            <a:ext uri="{FF2B5EF4-FFF2-40B4-BE49-F238E27FC236}">
              <a16:creationId xmlns:a16="http://schemas.microsoft.com/office/drawing/2014/main" id="{43CC78C8-A874-47FC-A150-7F049B94E3CA}"/>
            </a:ext>
          </a:extLst>
        </xdr:cNvPr>
        <xdr:cNvSpPr txBox="1"/>
      </xdr:nvSpPr>
      <xdr:spPr>
        <a:xfrm>
          <a:off x="3009900" y="10315575"/>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C.P. REBECA I. LAGUNA FIGUEROA</a:t>
          </a:r>
          <a:r>
            <a:rPr kumimoji="0" lang="es-MX" sz="1100" b="0" i="0" u="none" strike="noStrike" kern="0" cap="none" spc="0" normalizeH="0" baseline="0" noProof="0">
              <a:ln>
                <a:noFill/>
              </a:ln>
              <a:solidFill>
                <a:prstClr val="black"/>
              </a:solidFill>
              <a:effectLst/>
              <a:uLnTx/>
              <a:uFillTx/>
              <a:latin typeface="Calibri" panose="020F0502020204030204"/>
              <a:ea typeface="+mn-ea"/>
              <a:cs typeface="+mn-cs"/>
            </a:rPr>
            <a:t>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            DIRECTORA GENERAL DE ADMINISTRACION Y FINANZAS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9</xdr:col>
      <xdr:colOff>161925</xdr:colOff>
      <xdr:row>0</xdr:row>
      <xdr:rowOff>28575</xdr:rowOff>
    </xdr:from>
    <xdr:ext cx="1325551" cy="254557"/>
    <xdr:sp macro="" textlink="">
      <xdr:nvSpPr>
        <xdr:cNvPr id="2" name="3 CuadroTexto">
          <a:extLst>
            <a:ext uri="{FF2B5EF4-FFF2-40B4-BE49-F238E27FC236}">
              <a16:creationId xmlns:a16="http://schemas.microsoft.com/office/drawing/2014/main" id="{8855AB0E-9821-46C3-9D88-DC8F9B820035}"/>
            </a:ext>
          </a:extLst>
        </xdr:cNvPr>
        <xdr:cNvSpPr txBox="1"/>
      </xdr:nvSpPr>
      <xdr:spPr>
        <a:xfrm>
          <a:off x="701992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ETCA-I-10</a:t>
          </a:r>
        </a:p>
      </xdr:txBody>
    </xdr:sp>
    <xdr:clientData/>
  </xdr:oneCellAnchor>
  <xdr:oneCellAnchor>
    <xdr:from>
      <xdr:col>6</xdr:col>
      <xdr:colOff>238125</xdr:colOff>
      <xdr:row>2</xdr:row>
      <xdr:rowOff>57150</xdr:rowOff>
    </xdr:from>
    <xdr:ext cx="3524250" cy="342900"/>
    <xdr:sp macro="" textlink="">
      <xdr:nvSpPr>
        <xdr:cNvPr id="3" name="6 CuadroTexto">
          <a:extLst>
            <a:ext uri="{FF2B5EF4-FFF2-40B4-BE49-F238E27FC236}">
              <a16:creationId xmlns:a16="http://schemas.microsoft.com/office/drawing/2014/main" id="{E150AB1C-B107-49A5-8069-FD05CA04D54A}"/>
            </a:ext>
          </a:extLst>
        </xdr:cNvPr>
        <xdr:cNvSpPr txBox="1"/>
      </xdr:nvSpPr>
      <xdr:spPr>
        <a:xfrm>
          <a:off x="4810125" y="438150"/>
          <a:ext cx="3524250" cy="342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INFORME TRIMESTRAL</a:t>
          </a:r>
          <a:r>
            <a:rPr lang="es-MX" sz="1100" b="1" u="sng">
              <a:latin typeface="Arial" pitchFamily="34" charset="0"/>
              <a:cs typeface="Arial" pitchFamily="34" charset="0"/>
            </a:rPr>
            <a:t>: CUARTO DEL 2022 </a:t>
          </a:r>
          <a:endParaRPr lang="es-MX" sz="1100" b="1">
            <a:latin typeface="Arial" pitchFamily="34" charset="0"/>
            <a:cs typeface="Arial" pitchFamily="34" charset="0"/>
          </a:endParaRPr>
        </a:p>
      </xdr:txBody>
    </xdr:sp>
    <xdr:clientData/>
  </xdr:oneCellAnchor>
  <xdr:oneCellAnchor>
    <xdr:from>
      <xdr:col>0</xdr:col>
      <xdr:colOff>0</xdr:colOff>
      <xdr:row>22</xdr:row>
      <xdr:rowOff>0</xdr:rowOff>
    </xdr:from>
    <xdr:ext cx="4000500" cy="666751"/>
    <xdr:sp macro="" textlink="">
      <xdr:nvSpPr>
        <xdr:cNvPr id="4" name="CuadroTexto 5">
          <a:extLst>
            <a:ext uri="{FF2B5EF4-FFF2-40B4-BE49-F238E27FC236}">
              <a16:creationId xmlns:a16="http://schemas.microsoft.com/office/drawing/2014/main" id="{222727C6-E4A0-42B1-88B1-3863B2F6F2F3}"/>
            </a:ext>
          </a:extLst>
        </xdr:cNvPr>
        <xdr:cNvSpPr txBox="1"/>
      </xdr:nvSpPr>
      <xdr:spPr>
        <a:xfrm>
          <a:off x="0" y="4191000"/>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LIC. ISMAEL NOZAGARAY MICHEL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DIRECTOR ADMINISTRATIVO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5</xdr:col>
      <xdr:colOff>485775</xdr:colOff>
      <xdr:row>22</xdr:row>
      <xdr:rowOff>0</xdr:rowOff>
    </xdr:from>
    <xdr:ext cx="4000500" cy="666751"/>
    <xdr:sp macro="" textlink="">
      <xdr:nvSpPr>
        <xdr:cNvPr id="5" name="CuadroTexto 5">
          <a:extLst>
            <a:ext uri="{FF2B5EF4-FFF2-40B4-BE49-F238E27FC236}">
              <a16:creationId xmlns:a16="http://schemas.microsoft.com/office/drawing/2014/main" id="{9DAE8244-BBFC-4BEA-96F6-48FC152E8E7E}"/>
            </a:ext>
          </a:extLst>
        </xdr:cNvPr>
        <xdr:cNvSpPr txBox="1"/>
      </xdr:nvSpPr>
      <xdr:spPr>
        <a:xfrm>
          <a:off x="4295775" y="4191000"/>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C.P. REBECA I. LAGUNA FIGUEROA</a:t>
          </a:r>
          <a:r>
            <a:rPr kumimoji="0" lang="es-MX" sz="1100" b="0" i="0" u="none" strike="noStrike" kern="0" cap="none" spc="0" normalizeH="0" baseline="0" noProof="0">
              <a:ln>
                <a:noFill/>
              </a:ln>
              <a:solidFill>
                <a:prstClr val="black"/>
              </a:solidFill>
              <a:effectLst/>
              <a:uLnTx/>
              <a:uFillTx/>
              <a:latin typeface="Calibri" panose="020F0502020204030204"/>
              <a:ea typeface="+mn-ea"/>
              <a:cs typeface="+mn-cs"/>
            </a:rPr>
            <a:t>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            DIRECTORA GENERAL DE ADMINISTRACION Y FINANZAS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xdr:row>
      <xdr:rowOff>142875</xdr:rowOff>
    </xdr:from>
    <xdr:ext cx="184731" cy="264560"/>
    <xdr:sp macro="" textlink="">
      <xdr:nvSpPr>
        <xdr:cNvPr id="2" name="1 CuadroTexto">
          <a:extLst>
            <a:ext uri="{FF2B5EF4-FFF2-40B4-BE49-F238E27FC236}">
              <a16:creationId xmlns:a16="http://schemas.microsoft.com/office/drawing/2014/main" id="{0C0560A4-A276-4846-94D9-E86991595133}"/>
            </a:ext>
          </a:extLst>
        </xdr:cNvPr>
        <xdr:cNvSpPr txBox="1"/>
      </xdr:nvSpPr>
      <xdr:spPr>
        <a:xfrm>
          <a:off x="7524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8</xdr:col>
      <xdr:colOff>87658</xdr:colOff>
      <xdr:row>0</xdr:row>
      <xdr:rowOff>76200</xdr:rowOff>
    </xdr:from>
    <xdr:ext cx="858825" cy="254557"/>
    <xdr:sp macro="" textlink="">
      <xdr:nvSpPr>
        <xdr:cNvPr id="3" name="3 CuadroTexto">
          <a:extLst>
            <a:ext uri="{FF2B5EF4-FFF2-40B4-BE49-F238E27FC236}">
              <a16:creationId xmlns:a16="http://schemas.microsoft.com/office/drawing/2014/main" id="{0C603A34-F0B9-4EEB-AFED-B835D180CDF4}"/>
            </a:ext>
          </a:extLst>
        </xdr:cNvPr>
        <xdr:cNvSpPr txBox="1"/>
      </xdr:nvSpPr>
      <xdr:spPr>
        <a:xfrm>
          <a:off x="6107458" y="762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ETCA-I-11</a:t>
          </a:r>
        </a:p>
      </xdr:txBody>
    </xdr:sp>
    <xdr:clientData/>
  </xdr:oneCellAnchor>
  <xdr:oneCellAnchor>
    <xdr:from>
      <xdr:col>7</xdr:col>
      <xdr:colOff>0</xdr:colOff>
      <xdr:row>2</xdr:row>
      <xdr:rowOff>142875</xdr:rowOff>
    </xdr:from>
    <xdr:ext cx="184731" cy="264560"/>
    <xdr:sp macro="" textlink="">
      <xdr:nvSpPr>
        <xdr:cNvPr id="4" name="4 CuadroTexto">
          <a:extLst>
            <a:ext uri="{FF2B5EF4-FFF2-40B4-BE49-F238E27FC236}">
              <a16:creationId xmlns:a16="http://schemas.microsoft.com/office/drawing/2014/main" id="{BD21A68E-7390-44AD-9FF5-72EDE5A3C1AB}"/>
            </a:ext>
          </a:extLst>
        </xdr:cNvPr>
        <xdr:cNvSpPr txBox="1"/>
      </xdr:nvSpPr>
      <xdr:spPr>
        <a:xfrm>
          <a:off x="526732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0</xdr:colOff>
      <xdr:row>25</xdr:row>
      <xdr:rowOff>0</xdr:rowOff>
    </xdr:from>
    <xdr:ext cx="3400425" cy="666751"/>
    <xdr:sp macro="" textlink="">
      <xdr:nvSpPr>
        <xdr:cNvPr id="5" name="CuadroTexto 5">
          <a:extLst>
            <a:ext uri="{FF2B5EF4-FFF2-40B4-BE49-F238E27FC236}">
              <a16:creationId xmlns:a16="http://schemas.microsoft.com/office/drawing/2014/main" id="{CC7B5C8B-F4CE-4E2C-8667-7DC2767E49FF}"/>
            </a:ext>
          </a:extLst>
        </xdr:cNvPr>
        <xdr:cNvSpPr txBox="1"/>
      </xdr:nvSpPr>
      <xdr:spPr>
        <a:xfrm>
          <a:off x="0" y="4762500"/>
          <a:ext cx="3400425"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LIC. ISMAEL NOZAGARAY MICHEL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DIRECTOR ADMINISTRATIVO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4</xdr:col>
      <xdr:colOff>68580</xdr:colOff>
      <xdr:row>24</xdr:row>
      <xdr:rowOff>186691</xdr:rowOff>
    </xdr:from>
    <xdr:ext cx="3834765" cy="842010"/>
    <xdr:sp macro="" textlink="">
      <xdr:nvSpPr>
        <xdr:cNvPr id="6" name="CuadroTexto 5">
          <a:extLst>
            <a:ext uri="{FF2B5EF4-FFF2-40B4-BE49-F238E27FC236}">
              <a16:creationId xmlns:a16="http://schemas.microsoft.com/office/drawing/2014/main" id="{409F4306-16C3-45A5-9644-129E4DC789F9}"/>
            </a:ext>
          </a:extLst>
        </xdr:cNvPr>
        <xdr:cNvSpPr txBox="1"/>
      </xdr:nvSpPr>
      <xdr:spPr>
        <a:xfrm>
          <a:off x="3078480" y="4758691"/>
          <a:ext cx="3834765" cy="842010"/>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C.P. REBECA I. LAGUNA FIGUEROA</a:t>
          </a:r>
          <a:r>
            <a:rPr kumimoji="0" lang="es-MX" sz="1100" b="0" i="0" u="none" strike="noStrike" kern="0" cap="none" spc="0" normalizeH="0" baseline="0" noProof="0">
              <a:ln>
                <a:noFill/>
              </a:ln>
              <a:solidFill>
                <a:prstClr val="black"/>
              </a:solidFill>
              <a:effectLst/>
              <a:uLnTx/>
              <a:uFillTx/>
              <a:latin typeface="Calibri" panose="020F0502020204030204"/>
              <a:ea typeface="+mn-ea"/>
              <a:cs typeface="+mn-cs"/>
            </a:rPr>
            <a:t>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            DIRECTORA GENERAL DE ADMINISTRACION Y FINANZAS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4</xdr:col>
      <xdr:colOff>487892</xdr:colOff>
      <xdr:row>2</xdr:row>
      <xdr:rowOff>81491</xdr:rowOff>
    </xdr:from>
    <xdr:ext cx="3524250" cy="342900"/>
    <xdr:sp macro="" textlink="">
      <xdr:nvSpPr>
        <xdr:cNvPr id="7" name="6 CuadroTexto">
          <a:extLst>
            <a:ext uri="{FF2B5EF4-FFF2-40B4-BE49-F238E27FC236}">
              <a16:creationId xmlns:a16="http://schemas.microsoft.com/office/drawing/2014/main" id="{D3B86605-3372-41EB-9F21-520845C60DBB}"/>
            </a:ext>
          </a:extLst>
        </xdr:cNvPr>
        <xdr:cNvSpPr txBox="1"/>
      </xdr:nvSpPr>
      <xdr:spPr>
        <a:xfrm>
          <a:off x="3497792" y="462491"/>
          <a:ext cx="3524250" cy="342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INFORME TRIMESTRAL</a:t>
          </a:r>
          <a:r>
            <a:rPr lang="es-MX" sz="1100" b="1" u="sng">
              <a:latin typeface="Arial" pitchFamily="34" charset="0"/>
              <a:cs typeface="Arial" pitchFamily="34" charset="0"/>
            </a:rPr>
            <a:t>: CUARTO DEL 2022 </a:t>
          </a:r>
          <a:endParaRPr lang="es-MX" sz="1100" b="1">
            <a:latin typeface="Arial" pitchFamily="34" charset="0"/>
            <a:cs typeface="Arial" pitchFamily="34" charset="0"/>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8</xdr:col>
      <xdr:colOff>602008</xdr:colOff>
      <xdr:row>0</xdr:row>
      <xdr:rowOff>0</xdr:rowOff>
    </xdr:from>
    <xdr:ext cx="858825" cy="254557"/>
    <xdr:sp macro="" textlink="">
      <xdr:nvSpPr>
        <xdr:cNvPr id="2" name="3 CuadroTexto">
          <a:extLst>
            <a:ext uri="{FF2B5EF4-FFF2-40B4-BE49-F238E27FC236}">
              <a16:creationId xmlns:a16="http://schemas.microsoft.com/office/drawing/2014/main" id="{1A317F21-5938-4DDE-9A0B-9C9FEABF3FBA}"/>
            </a:ext>
          </a:extLst>
        </xdr:cNvPr>
        <xdr:cNvSpPr txBox="1"/>
      </xdr:nvSpPr>
      <xdr:spPr>
        <a:xfrm>
          <a:off x="6621808" y="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ETCA-I-12</a:t>
          </a:r>
        </a:p>
      </xdr:txBody>
    </xdr:sp>
    <xdr:clientData/>
  </xdr:oneCellAnchor>
  <xdr:oneCellAnchor>
    <xdr:from>
      <xdr:col>8</xdr:col>
      <xdr:colOff>0</xdr:colOff>
      <xdr:row>2</xdr:row>
      <xdr:rowOff>142875</xdr:rowOff>
    </xdr:from>
    <xdr:ext cx="184731" cy="264560"/>
    <xdr:sp macro="" textlink="">
      <xdr:nvSpPr>
        <xdr:cNvPr id="3" name="4 CuadroTexto">
          <a:extLst>
            <a:ext uri="{FF2B5EF4-FFF2-40B4-BE49-F238E27FC236}">
              <a16:creationId xmlns:a16="http://schemas.microsoft.com/office/drawing/2014/main" id="{244E5B30-4B6F-4EB2-B15F-76863C4E26F9}"/>
            </a:ext>
          </a:extLst>
        </xdr:cNvPr>
        <xdr:cNvSpPr txBox="1"/>
      </xdr:nvSpPr>
      <xdr:spPr>
        <a:xfrm>
          <a:off x="60198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5</xdr:col>
      <xdr:colOff>266700</xdr:colOff>
      <xdr:row>2</xdr:row>
      <xdr:rowOff>66675</xdr:rowOff>
    </xdr:from>
    <xdr:ext cx="3524250" cy="342900"/>
    <xdr:sp macro="" textlink="">
      <xdr:nvSpPr>
        <xdr:cNvPr id="4" name="6 CuadroTexto">
          <a:extLst>
            <a:ext uri="{FF2B5EF4-FFF2-40B4-BE49-F238E27FC236}">
              <a16:creationId xmlns:a16="http://schemas.microsoft.com/office/drawing/2014/main" id="{4C4E00ED-73DA-4B19-9D27-F461524352D3}"/>
            </a:ext>
          </a:extLst>
        </xdr:cNvPr>
        <xdr:cNvSpPr txBox="1"/>
      </xdr:nvSpPr>
      <xdr:spPr>
        <a:xfrm>
          <a:off x="4029075" y="447675"/>
          <a:ext cx="3524250" cy="342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INFORME TRIMESTRAL:______________</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523875</xdr:colOff>
      <xdr:row>0</xdr:row>
      <xdr:rowOff>12143</xdr:rowOff>
    </xdr:from>
    <xdr:ext cx="1325551" cy="254557"/>
    <xdr:sp macro="" textlink="">
      <xdr:nvSpPr>
        <xdr:cNvPr id="2" name="3 CuadroTexto">
          <a:extLst>
            <a:ext uri="{FF2B5EF4-FFF2-40B4-BE49-F238E27FC236}">
              <a16:creationId xmlns:a16="http://schemas.microsoft.com/office/drawing/2014/main" id="{273F8F23-02E8-4B74-B326-871F29F725A3}"/>
            </a:ext>
          </a:extLst>
        </xdr:cNvPr>
        <xdr:cNvSpPr txBox="1"/>
      </xdr:nvSpPr>
      <xdr:spPr>
        <a:xfrm>
          <a:off x="4333875" y="12143"/>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ETCA-I-02</a:t>
          </a:r>
        </a:p>
      </xdr:txBody>
    </xdr:sp>
    <xdr:clientData/>
  </xdr:oneCellAnchor>
  <xdr:oneCellAnchor>
    <xdr:from>
      <xdr:col>4</xdr:col>
      <xdr:colOff>1418167</xdr:colOff>
      <xdr:row>1</xdr:row>
      <xdr:rowOff>95250</xdr:rowOff>
    </xdr:from>
    <xdr:ext cx="3397249" cy="338667"/>
    <xdr:sp macro="" textlink="">
      <xdr:nvSpPr>
        <xdr:cNvPr id="3" name="5 CuadroTexto">
          <a:extLst>
            <a:ext uri="{FF2B5EF4-FFF2-40B4-BE49-F238E27FC236}">
              <a16:creationId xmlns:a16="http://schemas.microsoft.com/office/drawing/2014/main" id="{638B0D8A-F3A5-4392-8B8B-29614A611535}"/>
            </a:ext>
          </a:extLst>
        </xdr:cNvPr>
        <xdr:cNvSpPr txBox="1"/>
      </xdr:nvSpPr>
      <xdr:spPr>
        <a:xfrm>
          <a:off x="3808942" y="285750"/>
          <a:ext cx="3397249" cy="33866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INFORME TRIMESTRAL: CUARTO</a:t>
          </a:r>
          <a:r>
            <a:rPr lang="es-MX" sz="1100" b="1" u="sng">
              <a:solidFill>
                <a:schemeClr val="tx1"/>
              </a:solidFill>
              <a:effectLst/>
              <a:latin typeface="Arial" panose="020B0604020202020204" pitchFamily="34" charset="0"/>
              <a:ea typeface="+mn-ea"/>
              <a:cs typeface="Arial" panose="020B0604020202020204" pitchFamily="34" charset="0"/>
            </a:rPr>
            <a:t> DEL 2022 </a:t>
          </a:r>
          <a:endParaRPr lang="es-MX" sz="1100" b="1">
            <a:latin typeface="Arial" pitchFamily="34" charset="0"/>
            <a:cs typeface="Arial" pitchFamily="34" charset="0"/>
          </a:endParaRPr>
        </a:p>
      </xdr:txBody>
    </xdr:sp>
    <xdr:clientData/>
  </xdr:oneCellAnchor>
  <xdr:oneCellAnchor>
    <xdr:from>
      <xdr:col>0</xdr:col>
      <xdr:colOff>10583</xdr:colOff>
      <xdr:row>72</xdr:row>
      <xdr:rowOff>116417</xdr:rowOff>
    </xdr:from>
    <xdr:ext cx="4000500" cy="666751"/>
    <xdr:sp macro="" textlink="">
      <xdr:nvSpPr>
        <xdr:cNvPr id="4" name="CuadroTexto 5">
          <a:extLst>
            <a:ext uri="{FF2B5EF4-FFF2-40B4-BE49-F238E27FC236}">
              <a16:creationId xmlns:a16="http://schemas.microsoft.com/office/drawing/2014/main" id="{0D4E2595-0C97-4F08-86E6-34DF4A6AA43A}"/>
            </a:ext>
          </a:extLst>
        </xdr:cNvPr>
        <xdr:cNvSpPr txBox="1"/>
      </xdr:nvSpPr>
      <xdr:spPr>
        <a:xfrm>
          <a:off x="10583" y="13832417"/>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LIC. ISMAEL NOZAGARAY MICHEL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DIRECTOR ADMINISTRATIVO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4</xdr:col>
      <xdr:colOff>74084</xdr:colOff>
      <xdr:row>72</xdr:row>
      <xdr:rowOff>105833</xdr:rowOff>
    </xdr:from>
    <xdr:ext cx="4000500" cy="666751"/>
    <xdr:sp macro="" textlink="">
      <xdr:nvSpPr>
        <xdr:cNvPr id="5" name="CuadroTexto 5">
          <a:extLst>
            <a:ext uri="{FF2B5EF4-FFF2-40B4-BE49-F238E27FC236}">
              <a16:creationId xmlns:a16="http://schemas.microsoft.com/office/drawing/2014/main" id="{0B12290E-1B59-41D9-AF74-08D7C3076EE5}"/>
            </a:ext>
          </a:extLst>
        </xdr:cNvPr>
        <xdr:cNvSpPr txBox="1"/>
      </xdr:nvSpPr>
      <xdr:spPr>
        <a:xfrm>
          <a:off x="3122084" y="13821833"/>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C.P. REBECA I. LAGUNA FIGUEROA</a:t>
          </a:r>
          <a:r>
            <a:rPr kumimoji="0" lang="es-MX" sz="1100" b="0" i="0" u="none" strike="noStrike" kern="0" cap="none" spc="0" normalizeH="0" baseline="0" noProof="0">
              <a:ln>
                <a:noFill/>
              </a:ln>
              <a:solidFill>
                <a:prstClr val="black"/>
              </a:solidFill>
              <a:effectLst/>
              <a:uLnTx/>
              <a:uFillTx/>
              <a:latin typeface="Calibri" panose="020F0502020204030204"/>
              <a:ea typeface="+mn-ea"/>
              <a:cs typeface="+mn-cs"/>
            </a:rPr>
            <a:t>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            DIRECTORA GENERAL DE ADMINISTRACION Y FINANZAS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200025</xdr:colOff>
      <xdr:row>2</xdr:row>
      <xdr:rowOff>142875</xdr:rowOff>
    </xdr:from>
    <xdr:ext cx="184731" cy="264560"/>
    <xdr:sp macro="" textlink="">
      <xdr:nvSpPr>
        <xdr:cNvPr id="2" name="1 CuadroTexto">
          <a:extLst>
            <a:ext uri="{FF2B5EF4-FFF2-40B4-BE49-F238E27FC236}">
              <a16:creationId xmlns:a16="http://schemas.microsoft.com/office/drawing/2014/main" id="{EE504B24-45A9-4FD7-8210-4EA9A5E3FB91}"/>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2</xdr:row>
      <xdr:rowOff>142875</xdr:rowOff>
    </xdr:from>
    <xdr:ext cx="184731" cy="264560"/>
    <xdr:sp macro="" textlink="">
      <xdr:nvSpPr>
        <xdr:cNvPr id="3" name="1 CuadroTexto">
          <a:extLst>
            <a:ext uri="{FF2B5EF4-FFF2-40B4-BE49-F238E27FC236}">
              <a16:creationId xmlns:a16="http://schemas.microsoft.com/office/drawing/2014/main" id="{F203089A-1D7F-46AE-A31B-87E00BD9A5FC}"/>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2</xdr:row>
      <xdr:rowOff>142875</xdr:rowOff>
    </xdr:from>
    <xdr:ext cx="184731" cy="264560"/>
    <xdr:sp macro="" textlink="">
      <xdr:nvSpPr>
        <xdr:cNvPr id="4" name="1 CuadroTexto">
          <a:extLst>
            <a:ext uri="{FF2B5EF4-FFF2-40B4-BE49-F238E27FC236}">
              <a16:creationId xmlns:a16="http://schemas.microsoft.com/office/drawing/2014/main" id="{4E6F06AB-2166-428E-9F96-590412C03130}"/>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3</xdr:col>
      <xdr:colOff>245349</xdr:colOff>
      <xdr:row>0</xdr:row>
      <xdr:rowOff>63500</xdr:rowOff>
    </xdr:from>
    <xdr:ext cx="858825" cy="254557"/>
    <xdr:sp macro="" textlink="">
      <xdr:nvSpPr>
        <xdr:cNvPr id="5" name="3 CuadroTexto">
          <a:extLst>
            <a:ext uri="{FF2B5EF4-FFF2-40B4-BE49-F238E27FC236}">
              <a16:creationId xmlns:a16="http://schemas.microsoft.com/office/drawing/2014/main" id="{432AE682-5223-4478-882D-0DB8C1702C66}"/>
            </a:ext>
          </a:extLst>
        </xdr:cNvPr>
        <xdr:cNvSpPr txBox="1"/>
      </xdr:nvSpPr>
      <xdr:spPr>
        <a:xfrm>
          <a:off x="2502774" y="635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ETCA-I-03</a:t>
          </a:r>
        </a:p>
      </xdr:txBody>
    </xdr:sp>
    <xdr:clientData/>
  </xdr:oneCellAnchor>
  <xdr:oneCellAnchor>
    <xdr:from>
      <xdr:col>1</xdr:col>
      <xdr:colOff>5637068</xdr:colOff>
      <xdr:row>2</xdr:row>
      <xdr:rowOff>25977</xdr:rowOff>
    </xdr:from>
    <xdr:ext cx="3524250" cy="342900"/>
    <xdr:sp macro="" textlink="">
      <xdr:nvSpPr>
        <xdr:cNvPr id="6" name="11 CuadroTexto">
          <a:extLst>
            <a:ext uri="{FF2B5EF4-FFF2-40B4-BE49-F238E27FC236}">
              <a16:creationId xmlns:a16="http://schemas.microsoft.com/office/drawing/2014/main" id="{A20AAB93-C19E-41D7-BC98-1FEF6B52AC4C}"/>
            </a:ext>
          </a:extLst>
        </xdr:cNvPr>
        <xdr:cNvSpPr txBox="1"/>
      </xdr:nvSpPr>
      <xdr:spPr>
        <a:xfrm>
          <a:off x="1503218" y="406977"/>
          <a:ext cx="3524250" cy="342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INFORME TRIMESTRAL: </a:t>
          </a:r>
          <a:r>
            <a:rPr lang="es-MX" sz="1100" b="1" u="sng">
              <a:latin typeface="Arial" pitchFamily="34" charset="0"/>
              <a:cs typeface="Arial" pitchFamily="34" charset="0"/>
            </a:rPr>
            <a:t>CUARTO</a:t>
          </a:r>
          <a:r>
            <a:rPr lang="es-MX" sz="1100" b="1" u="sng">
              <a:solidFill>
                <a:schemeClr val="tx1"/>
              </a:solidFill>
              <a:effectLst/>
              <a:latin typeface="Arial" panose="020B0604020202020204" pitchFamily="34" charset="0"/>
              <a:ea typeface="+mn-ea"/>
              <a:cs typeface="Arial" panose="020B0604020202020204" pitchFamily="34" charset="0"/>
            </a:rPr>
            <a:t> DEL 2022 </a:t>
          </a:r>
          <a:endParaRPr lang="es-MX" sz="1100" b="1">
            <a:latin typeface="Arial" pitchFamily="34" charset="0"/>
            <a:cs typeface="Arial" pitchFamily="34" charset="0"/>
          </a:endParaRPr>
        </a:p>
      </xdr:txBody>
    </xdr:sp>
    <xdr:clientData/>
  </xdr:oneCellAnchor>
  <xdr:oneCellAnchor>
    <xdr:from>
      <xdr:col>1</xdr:col>
      <xdr:colOff>0</xdr:colOff>
      <xdr:row>66</xdr:row>
      <xdr:rowOff>0</xdr:rowOff>
    </xdr:from>
    <xdr:ext cx="4000500" cy="666751"/>
    <xdr:sp macro="" textlink="">
      <xdr:nvSpPr>
        <xdr:cNvPr id="7" name="CuadroTexto 5">
          <a:extLst>
            <a:ext uri="{FF2B5EF4-FFF2-40B4-BE49-F238E27FC236}">
              <a16:creationId xmlns:a16="http://schemas.microsoft.com/office/drawing/2014/main" id="{37214A71-6D6E-4C50-A4D1-756C8F4F3F59}"/>
            </a:ext>
          </a:extLst>
        </xdr:cNvPr>
        <xdr:cNvSpPr txBox="1"/>
      </xdr:nvSpPr>
      <xdr:spPr>
        <a:xfrm>
          <a:off x="752475" y="12573000"/>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LIC. ISMAEL NOZAGARAY MICHEL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DIRECTOR ADMINISTRATIVO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1</xdr:col>
      <xdr:colOff>4814454</xdr:colOff>
      <xdr:row>66</xdr:row>
      <xdr:rowOff>17318</xdr:rowOff>
    </xdr:from>
    <xdr:ext cx="4000500" cy="666751"/>
    <xdr:sp macro="" textlink="">
      <xdr:nvSpPr>
        <xdr:cNvPr id="8" name="CuadroTexto 5">
          <a:extLst>
            <a:ext uri="{FF2B5EF4-FFF2-40B4-BE49-F238E27FC236}">
              <a16:creationId xmlns:a16="http://schemas.microsoft.com/office/drawing/2014/main" id="{4DC1249A-2143-431B-8E1D-711CEE088DF3}"/>
            </a:ext>
          </a:extLst>
        </xdr:cNvPr>
        <xdr:cNvSpPr txBox="1"/>
      </xdr:nvSpPr>
      <xdr:spPr>
        <a:xfrm>
          <a:off x="1509279" y="12590318"/>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C.P. REBECA I. LAGUNA FIGUEROA</a:t>
          </a:r>
          <a:r>
            <a:rPr kumimoji="0" lang="es-MX" sz="1100" b="0" i="0" u="none" strike="noStrike" kern="0" cap="none" spc="0" normalizeH="0" baseline="0" noProof="0">
              <a:ln>
                <a:noFill/>
              </a:ln>
              <a:solidFill>
                <a:prstClr val="black"/>
              </a:solidFill>
              <a:effectLst/>
              <a:uLnTx/>
              <a:uFillTx/>
              <a:latin typeface="Calibri" panose="020F0502020204030204"/>
              <a:ea typeface="+mn-ea"/>
              <a:cs typeface="+mn-cs"/>
            </a:rPr>
            <a:t>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            DIRECTORA GENERAL DE ADMINISTRACION Y FINANZAS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111125</xdr:colOff>
      <xdr:row>0</xdr:row>
      <xdr:rowOff>0</xdr:rowOff>
    </xdr:from>
    <xdr:ext cx="858825" cy="254557"/>
    <xdr:sp macro="" textlink="">
      <xdr:nvSpPr>
        <xdr:cNvPr id="2" name="3 CuadroTexto">
          <a:extLst>
            <a:ext uri="{FF2B5EF4-FFF2-40B4-BE49-F238E27FC236}">
              <a16:creationId xmlns:a16="http://schemas.microsoft.com/office/drawing/2014/main" id="{465F34F7-8689-486C-BAF5-21BA3E2CBC82}"/>
            </a:ext>
          </a:extLst>
        </xdr:cNvPr>
        <xdr:cNvSpPr txBox="1"/>
      </xdr:nvSpPr>
      <xdr:spPr>
        <a:xfrm>
          <a:off x="3921125" y="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ETCA-I-04</a:t>
          </a:r>
        </a:p>
      </xdr:txBody>
    </xdr:sp>
    <xdr:clientData/>
  </xdr:oneCellAnchor>
  <xdr:oneCellAnchor>
    <xdr:from>
      <xdr:col>3</xdr:col>
      <xdr:colOff>57150</xdr:colOff>
      <xdr:row>1</xdr:row>
      <xdr:rowOff>47625</xdr:rowOff>
    </xdr:from>
    <xdr:ext cx="3238500" cy="342900"/>
    <xdr:sp macro="" textlink="">
      <xdr:nvSpPr>
        <xdr:cNvPr id="3" name="5 CuadroTexto">
          <a:extLst>
            <a:ext uri="{FF2B5EF4-FFF2-40B4-BE49-F238E27FC236}">
              <a16:creationId xmlns:a16="http://schemas.microsoft.com/office/drawing/2014/main" id="{3A4BB534-BC4A-4C01-945E-8282DA511E8C}"/>
            </a:ext>
          </a:extLst>
        </xdr:cNvPr>
        <xdr:cNvSpPr txBox="1"/>
      </xdr:nvSpPr>
      <xdr:spPr>
        <a:xfrm>
          <a:off x="2343150" y="238125"/>
          <a:ext cx="3238500" cy="342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000" b="1">
              <a:latin typeface="Arial" pitchFamily="34" charset="0"/>
              <a:cs typeface="Arial" pitchFamily="34" charset="0"/>
            </a:rPr>
            <a:t>INFORME TRIMESTRAL:</a:t>
          </a:r>
          <a:r>
            <a:rPr lang="es-MX" sz="1000" b="1" u="sng">
              <a:latin typeface="Arial" pitchFamily="34" charset="0"/>
              <a:cs typeface="Arial" pitchFamily="34" charset="0"/>
            </a:rPr>
            <a:t>CUARTO</a:t>
          </a:r>
          <a:r>
            <a:rPr lang="es-MX" sz="1000" b="1" u="sng">
              <a:solidFill>
                <a:schemeClr val="tx1"/>
              </a:solidFill>
              <a:effectLst/>
              <a:latin typeface="Arial" panose="020B0604020202020204" pitchFamily="34" charset="0"/>
              <a:ea typeface="+mn-ea"/>
              <a:cs typeface="Arial" panose="020B0604020202020204" pitchFamily="34" charset="0"/>
            </a:rPr>
            <a:t> DEL 2022 </a:t>
          </a:r>
          <a:endParaRPr lang="es-MX" sz="1000" b="1" u="sng">
            <a:latin typeface="Arial" pitchFamily="34" charset="0"/>
            <a:cs typeface="Arial" pitchFamily="34" charset="0"/>
          </a:endParaRPr>
        </a:p>
      </xdr:txBody>
    </xdr:sp>
    <xdr:clientData/>
  </xdr:oneCellAnchor>
  <xdr:oneCellAnchor>
    <xdr:from>
      <xdr:col>0</xdr:col>
      <xdr:colOff>0</xdr:colOff>
      <xdr:row>43</xdr:row>
      <xdr:rowOff>0</xdr:rowOff>
    </xdr:from>
    <xdr:ext cx="2743200" cy="666751"/>
    <xdr:sp macro="" textlink="">
      <xdr:nvSpPr>
        <xdr:cNvPr id="4" name="CuadroTexto 5">
          <a:extLst>
            <a:ext uri="{FF2B5EF4-FFF2-40B4-BE49-F238E27FC236}">
              <a16:creationId xmlns:a16="http://schemas.microsoft.com/office/drawing/2014/main" id="{68622499-857D-4EBB-98A5-BE70CB7C8751}"/>
            </a:ext>
          </a:extLst>
        </xdr:cNvPr>
        <xdr:cNvSpPr txBox="1"/>
      </xdr:nvSpPr>
      <xdr:spPr>
        <a:xfrm>
          <a:off x="0" y="8191500"/>
          <a:ext cx="27432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LIC. ISMAEL NOZAGARAY MICHEL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DIRECTOR ADMINISTRATIVO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2</xdr:col>
      <xdr:colOff>352425</xdr:colOff>
      <xdr:row>42</xdr:row>
      <xdr:rowOff>180975</xdr:rowOff>
    </xdr:from>
    <xdr:ext cx="4000500" cy="666751"/>
    <xdr:sp macro="" textlink="">
      <xdr:nvSpPr>
        <xdr:cNvPr id="5" name="CuadroTexto 5">
          <a:extLst>
            <a:ext uri="{FF2B5EF4-FFF2-40B4-BE49-F238E27FC236}">
              <a16:creationId xmlns:a16="http://schemas.microsoft.com/office/drawing/2014/main" id="{AF9C3C9C-4D11-42E7-B8AE-71F656FDCA38}"/>
            </a:ext>
          </a:extLst>
        </xdr:cNvPr>
        <xdr:cNvSpPr txBox="1"/>
      </xdr:nvSpPr>
      <xdr:spPr>
        <a:xfrm>
          <a:off x="1876425" y="8181975"/>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C.P. REBECA I. LAGUNA FIGUEROA</a:t>
          </a:r>
          <a:r>
            <a:rPr kumimoji="0" lang="es-MX" sz="1100" b="0" i="0" u="none" strike="noStrike" kern="0" cap="none" spc="0" normalizeH="0" baseline="0" noProof="0">
              <a:ln>
                <a:noFill/>
              </a:ln>
              <a:solidFill>
                <a:prstClr val="black"/>
              </a:solidFill>
              <a:effectLst/>
              <a:uLnTx/>
              <a:uFillTx/>
              <a:latin typeface="Calibri" panose="020F0502020204030204"/>
              <a:ea typeface="+mn-ea"/>
              <a:cs typeface="+mn-cs"/>
            </a:rPr>
            <a:t>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            DIRECTORA GENERAL DE ADMINISTRACION Y FINANZAS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2</xdr:row>
      <xdr:rowOff>142875</xdr:rowOff>
    </xdr:from>
    <xdr:ext cx="184731" cy="264560"/>
    <xdr:sp macro="" textlink="">
      <xdr:nvSpPr>
        <xdr:cNvPr id="2" name="4 CuadroTexto">
          <a:extLst>
            <a:ext uri="{FF2B5EF4-FFF2-40B4-BE49-F238E27FC236}">
              <a16:creationId xmlns:a16="http://schemas.microsoft.com/office/drawing/2014/main" id="{2E39C38C-400A-497B-B11D-6284517F443B}"/>
            </a:ext>
          </a:extLst>
        </xdr:cNvPr>
        <xdr:cNvSpPr txBox="1"/>
      </xdr:nvSpPr>
      <xdr:spPr>
        <a:xfrm>
          <a:off x="7524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154333</xdr:colOff>
      <xdr:row>0</xdr:row>
      <xdr:rowOff>38100</xdr:rowOff>
    </xdr:from>
    <xdr:ext cx="858825" cy="254557"/>
    <xdr:sp macro="" textlink="">
      <xdr:nvSpPr>
        <xdr:cNvPr id="3" name="6 CuadroTexto">
          <a:extLst>
            <a:ext uri="{FF2B5EF4-FFF2-40B4-BE49-F238E27FC236}">
              <a16:creationId xmlns:a16="http://schemas.microsoft.com/office/drawing/2014/main" id="{A7CCC9AF-ABE5-472D-944A-D863D8BDFBF3}"/>
            </a:ext>
          </a:extLst>
        </xdr:cNvPr>
        <xdr:cNvSpPr txBox="1"/>
      </xdr:nvSpPr>
      <xdr:spPr>
        <a:xfrm>
          <a:off x="1659283" y="381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ETCA-I-05</a:t>
          </a:r>
        </a:p>
      </xdr:txBody>
    </xdr:sp>
    <xdr:clientData/>
  </xdr:oneCellAnchor>
  <xdr:oneCellAnchor>
    <xdr:from>
      <xdr:col>1</xdr:col>
      <xdr:colOff>200025</xdr:colOff>
      <xdr:row>2</xdr:row>
      <xdr:rowOff>142875</xdr:rowOff>
    </xdr:from>
    <xdr:ext cx="184731" cy="264560"/>
    <xdr:sp macro="" textlink="">
      <xdr:nvSpPr>
        <xdr:cNvPr id="4" name="1 CuadroTexto">
          <a:extLst>
            <a:ext uri="{FF2B5EF4-FFF2-40B4-BE49-F238E27FC236}">
              <a16:creationId xmlns:a16="http://schemas.microsoft.com/office/drawing/2014/main" id="{9E7EED0C-81B2-44D4-9A27-3C79F5A0C871}"/>
            </a:ext>
          </a:extLst>
        </xdr:cNvPr>
        <xdr:cNvSpPr txBox="1"/>
      </xdr:nvSpPr>
      <xdr:spPr>
        <a:xfrm>
          <a:off x="9525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4466166</xdr:colOff>
      <xdr:row>2</xdr:row>
      <xdr:rowOff>95249</xdr:rowOff>
    </xdr:from>
    <xdr:ext cx="3238501" cy="342900"/>
    <xdr:sp macro="" textlink="">
      <xdr:nvSpPr>
        <xdr:cNvPr id="5" name="10 CuadroTexto">
          <a:extLst>
            <a:ext uri="{FF2B5EF4-FFF2-40B4-BE49-F238E27FC236}">
              <a16:creationId xmlns:a16="http://schemas.microsoft.com/office/drawing/2014/main" id="{DFA6439A-7FFC-4CA1-8F20-01FF420714CB}"/>
            </a:ext>
          </a:extLst>
        </xdr:cNvPr>
        <xdr:cNvSpPr txBox="1"/>
      </xdr:nvSpPr>
      <xdr:spPr>
        <a:xfrm>
          <a:off x="751416" y="476249"/>
          <a:ext cx="3238501" cy="342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INFORME TRIMESTRAL: CUARTO</a:t>
          </a:r>
          <a:r>
            <a:rPr lang="es-MX" sz="1100" b="1" u="sng">
              <a:solidFill>
                <a:schemeClr val="tx1"/>
              </a:solidFill>
              <a:effectLst/>
              <a:latin typeface="Arial" panose="020B0604020202020204" pitchFamily="34" charset="0"/>
              <a:ea typeface="+mn-ea"/>
              <a:cs typeface="Arial" panose="020B0604020202020204" pitchFamily="34" charset="0"/>
            </a:rPr>
            <a:t> DEL 2022</a:t>
          </a:r>
          <a:endParaRPr lang="es-MX" sz="1100" b="1" u="sng">
            <a:latin typeface="Arial" pitchFamily="34" charset="0"/>
            <a:cs typeface="Arial" pitchFamily="34" charset="0"/>
          </a:endParaRPr>
        </a:p>
      </xdr:txBody>
    </xdr:sp>
    <xdr:clientData/>
  </xdr:oneCellAnchor>
  <xdr:oneCellAnchor>
    <xdr:from>
      <xdr:col>0</xdr:col>
      <xdr:colOff>0</xdr:colOff>
      <xdr:row>63</xdr:row>
      <xdr:rowOff>0</xdr:rowOff>
    </xdr:from>
    <xdr:ext cx="2677583" cy="666751"/>
    <xdr:sp macro="" textlink="">
      <xdr:nvSpPr>
        <xdr:cNvPr id="6" name="CuadroTexto 5">
          <a:extLst>
            <a:ext uri="{FF2B5EF4-FFF2-40B4-BE49-F238E27FC236}">
              <a16:creationId xmlns:a16="http://schemas.microsoft.com/office/drawing/2014/main" id="{875DCB42-C4DA-415C-8D72-E99F5C37E970}"/>
            </a:ext>
          </a:extLst>
        </xdr:cNvPr>
        <xdr:cNvSpPr txBox="1"/>
      </xdr:nvSpPr>
      <xdr:spPr>
        <a:xfrm>
          <a:off x="0" y="12001500"/>
          <a:ext cx="2677583"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LIC. ISMAEL NOZAGARAY MICHEL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DIRECTOR ADMINISTRATIVO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0</xdr:col>
      <xdr:colOff>3714750</xdr:colOff>
      <xdr:row>63</xdr:row>
      <xdr:rowOff>10584</xdr:rowOff>
    </xdr:from>
    <xdr:ext cx="3947583" cy="666751"/>
    <xdr:sp macro="" textlink="">
      <xdr:nvSpPr>
        <xdr:cNvPr id="7" name="CuadroTexto 6">
          <a:extLst>
            <a:ext uri="{FF2B5EF4-FFF2-40B4-BE49-F238E27FC236}">
              <a16:creationId xmlns:a16="http://schemas.microsoft.com/office/drawing/2014/main" id="{D52FF041-096A-42EE-BEF2-E876DDF45890}"/>
            </a:ext>
          </a:extLst>
        </xdr:cNvPr>
        <xdr:cNvSpPr txBox="1"/>
      </xdr:nvSpPr>
      <xdr:spPr>
        <a:xfrm>
          <a:off x="752475" y="12012084"/>
          <a:ext cx="3947583"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C.P. REBECA I. LAGUNA FIGUEROA</a:t>
          </a:r>
          <a:r>
            <a:rPr kumimoji="0" lang="es-MX" sz="1100" b="0" i="0" u="none" strike="noStrike" kern="0" cap="none" spc="0" normalizeH="0" baseline="0" noProof="0">
              <a:ln>
                <a:noFill/>
              </a:ln>
              <a:solidFill>
                <a:prstClr val="black"/>
              </a:solidFill>
              <a:effectLst/>
              <a:uLnTx/>
              <a:uFillTx/>
              <a:latin typeface="Calibri" panose="020F0502020204030204"/>
              <a:ea typeface="+mn-ea"/>
              <a:cs typeface="+mn-cs"/>
            </a:rPr>
            <a:t>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            DIRECTORA GENERAL DE ADMINISTRACION Y FINANZAS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649165</xdr:colOff>
      <xdr:row>0</xdr:row>
      <xdr:rowOff>30773</xdr:rowOff>
    </xdr:from>
    <xdr:ext cx="1066800" cy="254557"/>
    <xdr:sp macro="" textlink="">
      <xdr:nvSpPr>
        <xdr:cNvPr id="2" name="1 CuadroTexto">
          <a:extLst>
            <a:ext uri="{FF2B5EF4-FFF2-40B4-BE49-F238E27FC236}">
              <a16:creationId xmlns:a16="http://schemas.microsoft.com/office/drawing/2014/main" id="{A290F274-2630-400E-ADAA-30DA2E250F88}"/>
            </a:ext>
          </a:extLst>
        </xdr:cNvPr>
        <xdr:cNvSpPr txBox="1"/>
      </xdr:nvSpPr>
      <xdr:spPr>
        <a:xfrm>
          <a:off x="2154115" y="30773"/>
          <a:ext cx="1066800"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ETCA-I-06</a:t>
          </a:r>
        </a:p>
      </xdr:txBody>
    </xdr:sp>
    <xdr:clientData/>
  </xdr:oneCellAnchor>
  <xdr:oneCellAnchor>
    <xdr:from>
      <xdr:col>1</xdr:col>
      <xdr:colOff>3442615</xdr:colOff>
      <xdr:row>2</xdr:row>
      <xdr:rowOff>88447</xdr:rowOff>
    </xdr:from>
    <xdr:ext cx="2966357" cy="342900"/>
    <xdr:sp macro="" textlink="">
      <xdr:nvSpPr>
        <xdr:cNvPr id="3" name="7 CuadroTexto">
          <a:extLst>
            <a:ext uri="{FF2B5EF4-FFF2-40B4-BE49-F238E27FC236}">
              <a16:creationId xmlns:a16="http://schemas.microsoft.com/office/drawing/2014/main" id="{387AC725-5977-4C48-AED8-A9B026C0B8B3}"/>
            </a:ext>
          </a:extLst>
        </xdr:cNvPr>
        <xdr:cNvSpPr txBox="1"/>
      </xdr:nvSpPr>
      <xdr:spPr>
        <a:xfrm>
          <a:off x="1509040" y="469447"/>
          <a:ext cx="2966357" cy="342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000" b="1">
              <a:latin typeface="Arial" pitchFamily="34" charset="0"/>
              <a:cs typeface="Arial" pitchFamily="34" charset="0"/>
            </a:rPr>
            <a:t>INFORME</a:t>
          </a:r>
          <a:r>
            <a:rPr lang="es-MX" sz="1050" b="1">
              <a:latin typeface="Arial" pitchFamily="34" charset="0"/>
              <a:cs typeface="Arial" pitchFamily="34" charset="0"/>
            </a:rPr>
            <a:t> </a:t>
          </a:r>
          <a:r>
            <a:rPr lang="es-MX" sz="1000" b="1">
              <a:latin typeface="Arial" pitchFamily="34" charset="0"/>
              <a:cs typeface="Arial" pitchFamily="34" charset="0"/>
            </a:rPr>
            <a:t>TRIMESTRAL: </a:t>
          </a:r>
          <a:r>
            <a:rPr lang="es-MX" sz="1000" b="1" u="sng">
              <a:latin typeface="Arial" pitchFamily="34" charset="0"/>
              <a:cs typeface="Arial" pitchFamily="34" charset="0"/>
            </a:rPr>
            <a:t>CUARTO DEL 2022 </a:t>
          </a:r>
          <a:endParaRPr lang="es-MX" sz="1000" b="1">
            <a:latin typeface="Arial" pitchFamily="34" charset="0"/>
            <a:cs typeface="Arial" pitchFamily="34" charset="0"/>
          </a:endParaRPr>
        </a:p>
      </xdr:txBody>
    </xdr:sp>
    <xdr:clientData/>
  </xdr:oneCellAnchor>
  <xdr:oneCellAnchor>
    <xdr:from>
      <xdr:col>1</xdr:col>
      <xdr:colOff>0</xdr:colOff>
      <xdr:row>64</xdr:row>
      <xdr:rowOff>150051</xdr:rowOff>
    </xdr:from>
    <xdr:ext cx="2015907" cy="666751"/>
    <xdr:sp macro="" textlink="">
      <xdr:nvSpPr>
        <xdr:cNvPr id="4" name="CuadroTexto 5">
          <a:extLst>
            <a:ext uri="{FF2B5EF4-FFF2-40B4-BE49-F238E27FC236}">
              <a16:creationId xmlns:a16="http://schemas.microsoft.com/office/drawing/2014/main" id="{1D38FED1-551C-4C47-9E95-E2AB767DC3E5}"/>
            </a:ext>
          </a:extLst>
        </xdr:cNvPr>
        <xdr:cNvSpPr txBox="1"/>
      </xdr:nvSpPr>
      <xdr:spPr>
        <a:xfrm>
          <a:off x="752475" y="12342051"/>
          <a:ext cx="2015907"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LIC. ISMAEL NOZAGARAY MICHEL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DIRECTOR ADMINISTRATIVO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1</xdr:col>
      <xdr:colOff>2335592</xdr:colOff>
      <xdr:row>65</xdr:row>
      <xdr:rowOff>13048</xdr:rowOff>
    </xdr:from>
    <xdr:ext cx="4000500" cy="666751"/>
    <xdr:sp macro="" textlink="">
      <xdr:nvSpPr>
        <xdr:cNvPr id="5" name="CuadroTexto 5">
          <a:extLst>
            <a:ext uri="{FF2B5EF4-FFF2-40B4-BE49-F238E27FC236}">
              <a16:creationId xmlns:a16="http://schemas.microsoft.com/office/drawing/2014/main" id="{C55DC47C-E901-435D-B261-44BF62689684}"/>
            </a:ext>
          </a:extLst>
        </xdr:cNvPr>
        <xdr:cNvSpPr txBox="1"/>
      </xdr:nvSpPr>
      <xdr:spPr>
        <a:xfrm>
          <a:off x="1506917" y="12395548"/>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C.P. REBECA I. LAGUNA FIGUEROA</a:t>
          </a:r>
          <a:r>
            <a:rPr kumimoji="0" lang="es-MX" sz="1100" b="0" i="0" u="none" strike="noStrike" kern="0" cap="none" spc="0" normalizeH="0" baseline="0" noProof="0">
              <a:ln>
                <a:noFill/>
              </a:ln>
              <a:solidFill>
                <a:prstClr val="black"/>
              </a:solidFill>
              <a:effectLst/>
              <a:uLnTx/>
              <a:uFillTx/>
              <a:latin typeface="Calibri" panose="020F0502020204030204"/>
              <a:ea typeface="+mn-ea"/>
              <a:cs typeface="+mn-cs"/>
            </a:rPr>
            <a:t>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            DIRECTORA GENERAL DE ADMINISTRACION Y FINANZAS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792508</xdr:colOff>
      <xdr:row>0</xdr:row>
      <xdr:rowOff>19050</xdr:rowOff>
    </xdr:from>
    <xdr:ext cx="858825" cy="254557"/>
    <xdr:sp macro="" textlink="">
      <xdr:nvSpPr>
        <xdr:cNvPr id="2" name="3 CuadroTexto">
          <a:extLst>
            <a:ext uri="{FF2B5EF4-FFF2-40B4-BE49-F238E27FC236}">
              <a16:creationId xmlns:a16="http://schemas.microsoft.com/office/drawing/2014/main" id="{74948613-9F71-418A-B266-57B5B0B36A03}"/>
            </a:ext>
          </a:extLst>
        </xdr:cNvPr>
        <xdr:cNvSpPr txBox="1"/>
      </xdr:nvSpPr>
      <xdr:spPr>
        <a:xfrm>
          <a:off x="4516783" y="1905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ETCA-I-07</a:t>
          </a:r>
        </a:p>
      </xdr:txBody>
    </xdr:sp>
    <xdr:clientData/>
  </xdr:oneCellAnchor>
  <xdr:oneCellAnchor>
    <xdr:from>
      <xdr:col>5</xdr:col>
      <xdr:colOff>0</xdr:colOff>
      <xdr:row>2</xdr:row>
      <xdr:rowOff>142875</xdr:rowOff>
    </xdr:from>
    <xdr:ext cx="184731" cy="264560"/>
    <xdr:sp macro="" textlink="">
      <xdr:nvSpPr>
        <xdr:cNvPr id="3" name="4 CuadroTexto">
          <a:extLst>
            <a:ext uri="{FF2B5EF4-FFF2-40B4-BE49-F238E27FC236}">
              <a16:creationId xmlns:a16="http://schemas.microsoft.com/office/drawing/2014/main" id="{38811E84-2165-4DC6-A5E2-59C6F929EC61}"/>
            </a:ext>
          </a:extLst>
        </xdr:cNvPr>
        <xdr:cNvSpPr txBox="1"/>
      </xdr:nvSpPr>
      <xdr:spPr>
        <a:xfrm>
          <a:off x="37623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3</xdr:col>
      <xdr:colOff>104775</xdr:colOff>
      <xdr:row>2</xdr:row>
      <xdr:rowOff>76200</xdr:rowOff>
    </xdr:from>
    <xdr:ext cx="3524250" cy="342900"/>
    <xdr:sp macro="" textlink="">
      <xdr:nvSpPr>
        <xdr:cNvPr id="4" name="9 CuadroTexto">
          <a:extLst>
            <a:ext uri="{FF2B5EF4-FFF2-40B4-BE49-F238E27FC236}">
              <a16:creationId xmlns:a16="http://schemas.microsoft.com/office/drawing/2014/main" id="{9CC999E5-5549-4610-8CF1-2C45EE39625D}"/>
            </a:ext>
          </a:extLst>
        </xdr:cNvPr>
        <xdr:cNvSpPr txBox="1"/>
      </xdr:nvSpPr>
      <xdr:spPr>
        <a:xfrm>
          <a:off x="2362200" y="457200"/>
          <a:ext cx="3524250" cy="342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900" b="1">
              <a:latin typeface="Arial" pitchFamily="34" charset="0"/>
              <a:cs typeface="Arial" pitchFamily="34" charset="0"/>
            </a:rPr>
            <a:t>INFORME TRIMESTRAL</a:t>
          </a:r>
          <a:r>
            <a:rPr lang="es-MX" sz="900" b="1" u="sng">
              <a:latin typeface="Arial" pitchFamily="34" charset="0"/>
              <a:cs typeface="Arial" pitchFamily="34" charset="0"/>
            </a:rPr>
            <a:t>: CUARTO DEL 2022 </a:t>
          </a:r>
        </a:p>
      </xdr:txBody>
    </xdr:sp>
    <xdr:clientData/>
  </xdr:oneCellAnchor>
  <xdr:oneCellAnchor>
    <xdr:from>
      <xdr:col>1</xdr:col>
      <xdr:colOff>0</xdr:colOff>
      <xdr:row>29</xdr:row>
      <xdr:rowOff>0</xdr:rowOff>
    </xdr:from>
    <xdr:ext cx="2771775" cy="666751"/>
    <xdr:sp macro="" textlink="">
      <xdr:nvSpPr>
        <xdr:cNvPr id="5" name="CuadroTexto 5">
          <a:extLst>
            <a:ext uri="{FF2B5EF4-FFF2-40B4-BE49-F238E27FC236}">
              <a16:creationId xmlns:a16="http://schemas.microsoft.com/office/drawing/2014/main" id="{44D6274B-BFEF-438F-ADA3-52541FFB4516}"/>
            </a:ext>
          </a:extLst>
        </xdr:cNvPr>
        <xdr:cNvSpPr txBox="1"/>
      </xdr:nvSpPr>
      <xdr:spPr>
        <a:xfrm>
          <a:off x="752475" y="5524500"/>
          <a:ext cx="2771775"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LIC. ISMAEL NOZAGARAY MICHEL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DIRECTOR ADMINISTRATIVO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2</xdr:col>
      <xdr:colOff>847725</xdr:colOff>
      <xdr:row>29</xdr:row>
      <xdr:rowOff>0</xdr:rowOff>
    </xdr:from>
    <xdr:ext cx="4000500" cy="666751"/>
    <xdr:sp macro="" textlink="">
      <xdr:nvSpPr>
        <xdr:cNvPr id="6" name="CuadroTexto 5">
          <a:extLst>
            <a:ext uri="{FF2B5EF4-FFF2-40B4-BE49-F238E27FC236}">
              <a16:creationId xmlns:a16="http://schemas.microsoft.com/office/drawing/2014/main" id="{33DA2643-B5AB-4CD2-8440-B1DF54FD5EFE}"/>
            </a:ext>
          </a:extLst>
        </xdr:cNvPr>
        <xdr:cNvSpPr txBox="1"/>
      </xdr:nvSpPr>
      <xdr:spPr>
        <a:xfrm>
          <a:off x="2257425" y="5524500"/>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C.P. REBECA I. LAGUNA FIGUEROA</a:t>
          </a:r>
          <a:r>
            <a:rPr kumimoji="0" lang="es-MX" sz="1100" b="0" i="0" u="none" strike="noStrike" kern="0" cap="none" spc="0" normalizeH="0" baseline="0" noProof="0">
              <a:ln>
                <a:noFill/>
              </a:ln>
              <a:solidFill>
                <a:prstClr val="black"/>
              </a:solidFill>
              <a:effectLst/>
              <a:uLnTx/>
              <a:uFillTx/>
              <a:latin typeface="Calibri" panose="020F0502020204030204"/>
              <a:ea typeface="+mn-ea"/>
              <a:cs typeface="+mn-cs"/>
            </a:rPr>
            <a:t>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            DIRECTORA GENERAL DE ADMINISTRACION Y FINANZAS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249583</xdr:colOff>
      <xdr:row>0</xdr:row>
      <xdr:rowOff>47625</xdr:rowOff>
    </xdr:from>
    <xdr:ext cx="858825" cy="254557"/>
    <xdr:sp macro="" textlink="">
      <xdr:nvSpPr>
        <xdr:cNvPr id="2" name="3 CuadroTexto">
          <a:extLst>
            <a:ext uri="{FF2B5EF4-FFF2-40B4-BE49-F238E27FC236}">
              <a16:creationId xmlns:a16="http://schemas.microsoft.com/office/drawing/2014/main" id="{ABAC2E7E-139C-42A8-AB74-641F70530529}"/>
            </a:ext>
          </a:extLst>
        </xdr:cNvPr>
        <xdr:cNvSpPr txBox="1"/>
      </xdr:nvSpPr>
      <xdr:spPr>
        <a:xfrm>
          <a:off x="4011958" y="47625"/>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ETCA-I-08</a:t>
          </a:r>
        </a:p>
      </xdr:txBody>
    </xdr:sp>
    <xdr:clientData/>
  </xdr:oneCellAnchor>
  <xdr:oneCellAnchor>
    <xdr:from>
      <xdr:col>4</xdr:col>
      <xdr:colOff>0</xdr:colOff>
      <xdr:row>2</xdr:row>
      <xdr:rowOff>142875</xdr:rowOff>
    </xdr:from>
    <xdr:ext cx="184731" cy="264560"/>
    <xdr:sp macro="" textlink="">
      <xdr:nvSpPr>
        <xdr:cNvPr id="3" name="4 CuadroTexto">
          <a:extLst>
            <a:ext uri="{FF2B5EF4-FFF2-40B4-BE49-F238E27FC236}">
              <a16:creationId xmlns:a16="http://schemas.microsoft.com/office/drawing/2014/main" id="{FAA7F7AD-DFCB-4827-BF70-ABF32F86D765}"/>
            </a:ext>
          </a:extLst>
        </xdr:cNvPr>
        <xdr:cNvSpPr txBox="1"/>
      </xdr:nvSpPr>
      <xdr:spPr>
        <a:xfrm>
          <a:off x="30099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xdr:col>
      <xdr:colOff>0</xdr:colOff>
      <xdr:row>41</xdr:row>
      <xdr:rowOff>0</xdr:rowOff>
    </xdr:from>
    <xdr:ext cx="2180166" cy="666751"/>
    <xdr:sp macro="" textlink="">
      <xdr:nvSpPr>
        <xdr:cNvPr id="4" name="CuadroTexto 5">
          <a:extLst>
            <a:ext uri="{FF2B5EF4-FFF2-40B4-BE49-F238E27FC236}">
              <a16:creationId xmlns:a16="http://schemas.microsoft.com/office/drawing/2014/main" id="{BCB31D28-8FAA-4E33-A73E-3A7C391BE55D}"/>
            </a:ext>
          </a:extLst>
        </xdr:cNvPr>
        <xdr:cNvSpPr txBox="1"/>
      </xdr:nvSpPr>
      <xdr:spPr>
        <a:xfrm>
          <a:off x="752475" y="7810500"/>
          <a:ext cx="2180166"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LIC. ISMAEL NOZAGARAY MICHEL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DIRECTOR ADMINISTRATIVO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2</xdr:col>
      <xdr:colOff>412751</xdr:colOff>
      <xdr:row>41</xdr:row>
      <xdr:rowOff>4</xdr:rowOff>
    </xdr:from>
    <xdr:ext cx="4000500" cy="666751"/>
    <xdr:sp macro="" textlink="">
      <xdr:nvSpPr>
        <xdr:cNvPr id="5" name="CuadroTexto 5">
          <a:extLst>
            <a:ext uri="{FF2B5EF4-FFF2-40B4-BE49-F238E27FC236}">
              <a16:creationId xmlns:a16="http://schemas.microsoft.com/office/drawing/2014/main" id="{9135F294-9AF5-409E-8973-ADF64CEF8858}"/>
            </a:ext>
          </a:extLst>
        </xdr:cNvPr>
        <xdr:cNvSpPr txBox="1"/>
      </xdr:nvSpPr>
      <xdr:spPr>
        <a:xfrm>
          <a:off x="1917701" y="7810504"/>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C.P. REBECA I. LAGUNA FIGUEROA</a:t>
          </a:r>
          <a:r>
            <a:rPr kumimoji="0" lang="es-MX" sz="1100" b="0" i="0" u="none" strike="noStrike" kern="0" cap="none" spc="0" normalizeH="0" baseline="0" noProof="0">
              <a:ln>
                <a:noFill/>
              </a:ln>
              <a:solidFill>
                <a:prstClr val="black"/>
              </a:solidFill>
              <a:effectLst/>
              <a:uLnTx/>
              <a:uFillTx/>
              <a:latin typeface="Calibri" panose="020F0502020204030204"/>
              <a:ea typeface="+mn-ea"/>
              <a:cs typeface="+mn-cs"/>
            </a:rPr>
            <a:t>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            DIRECTORA GENERAL DE ADMINISTRACION Y FINANZAS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3</xdr:col>
      <xdr:colOff>42332</xdr:colOff>
      <xdr:row>2</xdr:row>
      <xdr:rowOff>71119</xdr:rowOff>
    </xdr:from>
    <xdr:ext cx="3356187" cy="383963"/>
    <xdr:sp macro="" textlink="">
      <xdr:nvSpPr>
        <xdr:cNvPr id="6" name="6 CuadroTexto">
          <a:extLst>
            <a:ext uri="{FF2B5EF4-FFF2-40B4-BE49-F238E27FC236}">
              <a16:creationId xmlns:a16="http://schemas.microsoft.com/office/drawing/2014/main" id="{2421050E-DDE3-4C32-B839-06B623BBF8A1}"/>
            </a:ext>
          </a:extLst>
        </xdr:cNvPr>
        <xdr:cNvSpPr txBox="1"/>
      </xdr:nvSpPr>
      <xdr:spPr>
        <a:xfrm>
          <a:off x="2299757" y="452119"/>
          <a:ext cx="3356187" cy="38396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INFORME TRIMESTRAL</a:t>
          </a:r>
          <a:r>
            <a:rPr lang="es-MX" sz="1100" b="1" u="sng">
              <a:latin typeface="Arial" pitchFamily="34" charset="0"/>
              <a:cs typeface="Arial" pitchFamily="34" charset="0"/>
            </a:rPr>
            <a:t>: CUARTO  DEL 2022 </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7</xdr:col>
      <xdr:colOff>295275</xdr:colOff>
      <xdr:row>0</xdr:row>
      <xdr:rowOff>28575</xdr:rowOff>
    </xdr:from>
    <xdr:ext cx="1325551" cy="254557"/>
    <xdr:sp macro="" textlink="">
      <xdr:nvSpPr>
        <xdr:cNvPr id="2" name="3 CuadroTexto">
          <a:extLst>
            <a:ext uri="{FF2B5EF4-FFF2-40B4-BE49-F238E27FC236}">
              <a16:creationId xmlns:a16="http://schemas.microsoft.com/office/drawing/2014/main" id="{16D5CE64-2C0F-4B82-AE49-8C2D86B54F7F}"/>
            </a:ext>
          </a:extLst>
        </xdr:cNvPr>
        <xdr:cNvSpPr txBox="1"/>
      </xdr:nvSpPr>
      <xdr:spPr>
        <a:xfrm>
          <a:off x="562927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ETCA-I-09</a:t>
          </a:r>
        </a:p>
      </xdr:txBody>
    </xdr:sp>
    <xdr:clientData/>
  </xdr:oneCellAnchor>
  <xdr:oneCellAnchor>
    <xdr:from>
      <xdr:col>5</xdr:col>
      <xdr:colOff>19050</xdr:colOff>
      <xdr:row>2</xdr:row>
      <xdr:rowOff>47625</xdr:rowOff>
    </xdr:from>
    <xdr:ext cx="3524250" cy="342900"/>
    <xdr:sp macro="" textlink="">
      <xdr:nvSpPr>
        <xdr:cNvPr id="3" name="6 CuadroTexto">
          <a:extLst>
            <a:ext uri="{FF2B5EF4-FFF2-40B4-BE49-F238E27FC236}">
              <a16:creationId xmlns:a16="http://schemas.microsoft.com/office/drawing/2014/main" id="{703585E4-8529-4DE6-BC50-4A84924768E1}"/>
            </a:ext>
          </a:extLst>
        </xdr:cNvPr>
        <xdr:cNvSpPr txBox="1"/>
      </xdr:nvSpPr>
      <xdr:spPr>
        <a:xfrm>
          <a:off x="3829050" y="428625"/>
          <a:ext cx="3524250" cy="3429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INFORME TRIMESTRAL</a:t>
          </a:r>
          <a:r>
            <a:rPr lang="es-MX" sz="1100" b="1" u="sng">
              <a:latin typeface="Arial" pitchFamily="34" charset="0"/>
              <a:cs typeface="Arial" pitchFamily="34" charset="0"/>
            </a:rPr>
            <a:t>: CUARTO  DEL 2022 </a:t>
          </a:r>
        </a:p>
      </xdr:txBody>
    </xdr:sp>
    <xdr:clientData/>
  </xdr:oneCellAnchor>
  <xdr:oneCellAnchor>
    <xdr:from>
      <xdr:col>0</xdr:col>
      <xdr:colOff>285750</xdr:colOff>
      <xdr:row>38</xdr:row>
      <xdr:rowOff>76200</xdr:rowOff>
    </xdr:from>
    <xdr:ext cx="4000500" cy="666751"/>
    <xdr:sp macro="" textlink="">
      <xdr:nvSpPr>
        <xdr:cNvPr id="4" name="CuadroTexto 5">
          <a:extLst>
            <a:ext uri="{FF2B5EF4-FFF2-40B4-BE49-F238E27FC236}">
              <a16:creationId xmlns:a16="http://schemas.microsoft.com/office/drawing/2014/main" id="{8B76A16B-8284-4813-9290-CF989AF91758}"/>
            </a:ext>
          </a:extLst>
        </xdr:cNvPr>
        <xdr:cNvSpPr txBox="1"/>
      </xdr:nvSpPr>
      <xdr:spPr>
        <a:xfrm>
          <a:off x="285750" y="7315200"/>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LIC. ISMAEL NOZAGARAY MICHEL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DIRECTOR ADMINISTRATIVO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oneCellAnchor>
    <xdr:from>
      <xdr:col>4</xdr:col>
      <xdr:colOff>609600</xdr:colOff>
      <xdr:row>38</xdr:row>
      <xdr:rowOff>76200</xdr:rowOff>
    </xdr:from>
    <xdr:ext cx="4000500" cy="666751"/>
    <xdr:sp macro="" textlink="">
      <xdr:nvSpPr>
        <xdr:cNvPr id="5" name="CuadroTexto 5">
          <a:extLst>
            <a:ext uri="{FF2B5EF4-FFF2-40B4-BE49-F238E27FC236}">
              <a16:creationId xmlns:a16="http://schemas.microsoft.com/office/drawing/2014/main" id="{895BF0EE-869A-41FD-9EC5-89D071145D47}"/>
            </a:ext>
          </a:extLst>
        </xdr:cNvPr>
        <xdr:cNvSpPr txBox="1"/>
      </xdr:nvSpPr>
      <xdr:spPr>
        <a:xfrm>
          <a:off x="3657600" y="7315200"/>
          <a:ext cx="4000500" cy="666751"/>
        </a:xfrm>
        <a:prstGeom prst="rect">
          <a:avLst/>
        </a:prstGeom>
        <a:noFill/>
        <a:ln>
          <a:noFill/>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1" i="0" u="sng" strike="noStrike" kern="0" cap="none" spc="0" normalizeH="0" baseline="0" noProof="0">
              <a:ln>
                <a:noFill/>
              </a:ln>
              <a:solidFill>
                <a:prstClr val="black"/>
              </a:solidFill>
              <a:effectLst/>
              <a:uLnTx/>
              <a:uFillTx/>
              <a:latin typeface="Calibri" panose="020F0502020204030204"/>
              <a:ea typeface="+mn-ea"/>
              <a:cs typeface="+mn-cs"/>
            </a:rPr>
            <a:t>C.P. REBECA I. LAGUNA FIGUEROA</a:t>
          </a:r>
          <a:r>
            <a:rPr kumimoji="0" lang="es-MX" sz="1100" b="0" i="0" u="none" strike="noStrike" kern="0" cap="none" spc="0" normalizeH="0" baseline="0" noProof="0">
              <a:ln>
                <a:noFill/>
              </a:ln>
              <a:solidFill>
                <a:prstClr val="black"/>
              </a:solidFill>
              <a:effectLst/>
              <a:uLnTx/>
              <a:uFillTx/>
              <a:latin typeface="Calibri" panose="020F0502020204030204"/>
              <a:ea typeface="+mn-ea"/>
              <a:cs typeface="+mn-cs"/>
            </a:rPr>
            <a:t>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100" b="1" i="0" u="none" strike="noStrike" kern="0" cap="none" spc="0" normalizeH="0" baseline="0" noProof="0">
              <a:ln>
                <a:noFill/>
              </a:ln>
              <a:solidFill>
                <a:prstClr val="black"/>
              </a:solidFill>
              <a:effectLst/>
              <a:uLnTx/>
              <a:uFillTx/>
              <a:latin typeface="Calibri" panose="020F0502020204030204"/>
              <a:ea typeface="+mn-ea"/>
              <a:cs typeface="+mn-cs"/>
            </a:rPr>
            <a:t>            DIRECTORA GENERAL DE ADMINISTRACION Y FINANZAS </a:t>
          </a:r>
          <a:endParaRPr kumimoji="0" lang="es-ES" sz="12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leria.lugo\Desktop\Cuenta%20publica\CEA\2022\4TO%20TRIM%20CEA22\4TO%20TRIM%20CEA%20(pag%20cea)\CEA%20%20formatos-etcas-informe-trimestral%204TO-TRIM%2022.xlsx" TargetMode="External"/><Relationship Id="rId1" Type="http://schemas.openxmlformats.org/officeDocument/2006/relationships/externalLinkPath" Target="4TO%20TRIM%20CEA%20(pag%20cea)/CEA%20%20formatos-etcas-informe-trimestral%204TO-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lfredo.lara.CEASONORA\Desktop\AAAAAAAAAA%20A&#209;O%202014\0002%20C.P.%20JUDITH%20NAVARRO\001%20ESTADOS%20FINANCIEROS%20MENSUAL%20F%20ETCA%202016\FlujoEfectivo%20FEBRERO%20DEL%20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alfredo.lara.CEASONORA\Desktop\AAAAAAAAAA%20A&#209;O%202014%20AL%202018\0000000000%20C.P.%20MARIO%20ALBERTO%20MERINO%20DIAZ\FOOSSI%20RELACION%20DE%20FACTURAS%20AL%2015MAYO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America%20Encinas\AppData\Roaming\Microsoft\Excel\PT%20Gastos%20x%20partida%20pptal.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gla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  FORMATOS  "/>
      <sheetName val="ETCA-II-01"/>
      <sheetName val="ETCA-II-02"/>
      <sheetName val="ETCA-II-03"/>
      <sheetName val="ETCA-II-04"/>
      <sheetName val="ETCA-II-05"/>
      <sheetName val="ETCA-II-06"/>
      <sheetName val="ETCA-II-07"/>
      <sheetName val="ETCA-II-08"/>
      <sheetName val="ETCA-II-09"/>
      <sheetName val="ETCA-II-10"/>
      <sheetName val="ETCA-II-11"/>
      <sheetName val="ETCA-II-12"/>
      <sheetName val="ETCA-II-14"/>
      <sheetName val="ETCA-II-15"/>
      <sheetName val="ETCA-II-16"/>
      <sheetName val="ETCA-II-17"/>
      <sheetName val="ETCA-III-01"/>
      <sheetName val="ETCA-III-03"/>
      <sheetName val="ETCA-III-04 (ANEXO)"/>
      <sheetName val="ETCA-III-05 "/>
      <sheetName val="ETCA-II-13"/>
      <sheetName val="ETCA-IV-01"/>
      <sheetName val="ETCA-IV-02"/>
      <sheetName val="ETCA-IV-03"/>
      <sheetName val="ETCA-IV-04"/>
      <sheetName val="ETCA-IV-06 "/>
      <sheetName val="ANEXO MIR  "/>
      <sheetName val="ANEXO A"/>
      <sheetName val="ANEXO C  dic  2022 CE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cabezado"/>
      <sheetName val="Hoja18 (2)"/>
      <sheetName val="traspaso egre"/>
      <sheetName val="otras"/>
      <sheetName val="inversion egre"/>
      <sheetName val="f fijo"/>
      <sheetName val="6000"/>
      <sheetName val="3000"/>
      <sheetName val="2000"/>
      <sheetName val="1000"/>
      <sheetName val="egresos"/>
      <sheetName val="venta"/>
      <sheetName val="traspaso"/>
      <sheetName val="transf"/>
      <sheetName val="otros"/>
      <sheetName val="inversion"/>
      <sheetName val="GXC"/>
      <sheetName val="ingresos"/>
      <sheetName val="origen y aplic"/>
      <sheetName val="Parámetros"/>
      <sheetName val="Datos"/>
      <sheetName val="Por Posibilidad de Pago"/>
      <sheetName val="Por Beneficiario-Pagador"/>
      <sheetName val="Por Categorias"/>
      <sheetName val="Por Cuentas"/>
      <sheetName val="Por Documentos"/>
      <sheetName val="Emitir Documentos"/>
      <sheetName val="Cambios a Aplicar"/>
      <sheetName val="Ayuda Flujo de Efectivo"/>
      <sheetName val="Definiciones"/>
      <sheetName val="Nuevo Documento"/>
      <sheetName val="Validaciones"/>
      <sheetName val="Hoja18"/>
    </sheetNames>
    <sheetDataSet>
      <sheetData sheetId="0">
        <row r="7">
          <cell r="Z7">
            <v>-32783.42</v>
          </cell>
        </row>
        <row r="8">
          <cell r="Z8">
            <v>60134291.460000001</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D1" t="str">
            <v>Ignorar</v>
          </cell>
          <cell r="G1" t="str">
            <v>Ninguno</v>
          </cell>
        </row>
        <row r="2">
          <cell r="D2" t="str">
            <v>Tipo Documento</v>
          </cell>
          <cell r="G2" t="str">
            <v>Efectivo</v>
          </cell>
        </row>
        <row r="3">
          <cell r="D3" t="str">
            <v>Fecha</v>
          </cell>
          <cell r="G3" t="str">
            <v>Mismo banco misma plaza</v>
          </cell>
        </row>
        <row r="4">
          <cell r="D4" t="str">
            <v>Código</v>
          </cell>
          <cell r="G4" t="str">
            <v>Mismo banco fuera de plaza</v>
          </cell>
        </row>
        <row r="5">
          <cell r="D5" t="str">
            <v>Nombre</v>
          </cell>
          <cell r="G5" t="str">
            <v>Otros bancos misma plaza</v>
          </cell>
        </row>
        <row r="6">
          <cell r="D6" t="str">
            <v>Proyectado</v>
          </cell>
          <cell r="G6" t="str">
            <v>Otros bancos fuera de plaza</v>
          </cell>
        </row>
        <row r="7">
          <cell r="D7" t="str">
            <v>Importe</v>
          </cell>
        </row>
        <row r="8">
          <cell r="D8" t="str">
            <v>Referencia</v>
          </cell>
        </row>
        <row r="9">
          <cell r="D9" t="str">
            <v>Concepto</v>
          </cell>
        </row>
        <row r="10">
          <cell r="D10" t="str">
            <v>Tipo Depósito</v>
          </cell>
        </row>
        <row r="11">
          <cell r="D11" t="str">
            <v>Número</v>
          </cell>
        </row>
      </sheetData>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5MAYO2018"/>
      <sheetName val="FOOSSI RELACION DE FACTURAS AL "/>
    </sheetNames>
    <definedNames>
      <definedName name="Funciones_Fechas_Periodos"/>
      <definedName name="Funciones_Saldos"/>
      <definedName name="Funciones_Tablas"/>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l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8855E-6ACC-42ED-BE2C-BD5E7D042033}">
  <sheetPr>
    <tabColor theme="0" tint="-0.249977111117893"/>
    <pageSetUpPr fitToPage="1"/>
  </sheetPr>
  <dimension ref="A1:H60"/>
  <sheetViews>
    <sheetView tabSelected="1" view="pageBreakPreview" zoomScaleSheetLayoutView="100" workbookViewId="0">
      <selection activeCell="C61" sqref="C61"/>
    </sheetView>
  </sheetViews>
  <sheetFormatPr baseColWidth="10" defaultColWidth="11.28515625" defaultRowHeight="16.5" x14ac:dyDescent="0.3"/>
  <cols>
    <col min="1" max="1" width="51.140625" style="1" customWidth="1"/>
    <col min="2" max="2" width="16" style="1" customWidth="1"/>
    <col min="3" max="3" width="15.7109375" style="1" customWidth="1"/>
    <col min="4" max="4" width="38.7109375" style="1" customWidth="1"/>
    <col min="5" max="5" width="10.28515625" style="1" customWidth="1"/>
    <col min="6" max="6" width="15.28515625" style="1" bestFit="1" customWidth="1"/>
    <col min="7" max="7" width="15.7109375" style="1" customWidth="1"/>
    <col min="8" max="8" width="164.28515625" style="1" customWidth="1"/>
    <col min="9" max="16384" width="11.28515625" style="1"/>
  </cols>
  <sheetData>
    <row r="1" spans="1:7" x14ac:dyDescent="0.3">
      <c r="A1" s="67" t="s">
        <v>63</v>
      </c>
      <c r="B1" s="67"/>
      <c r="C1" s="67"/>
      <c r="D1" s="67"/>
      <c r="E1" s="67"/>
      <c r="F1" s="67"/>
      <c r="G1" s="67"/>
    </row>
    <row r="2" spans="1:7" x14ac:dyDescent="0.3">
      <c r="A2" s="67" t="s">
        <v>62</v>
      </c>
      <c r="B2" s="67"/>
      <c r="C2" s="67"/>
      <c r="D2" s="67"/>
      <c r="E2" s="67"/>
      <c r="F2" s="67"/>
      <c r="G2" s="67"/>
    </row>
    <row r="3" spans="1:7" x14ac:dyDescent="0.3">
      <c r="A3" s="66" t="s">
        <v>61</v>
      </c>
      <c r="B3" s="66"/>
      <c r="C3" s="66"/>
      <c r="D3" s="66"/>
      <c r="E3" s="66"/>
      <c r="F3" s="66"/>
      <c r="G3" s="66"/>
    </row>
    <row r="4" spans="1:7" ht="17.25" thickBot="1" x14ac:dyDescent="0.35">
      <c r="A4" s="65" t="s">
        <v>60</v>
      </c>
      <c r="B4" s="65"/>
      <c r="C4" s="65"/>
      <c r="D4" s="65"/>
      <c r="E4" s="65"/>
      <c r="F4" s="65"/>
      <c r="G4" s="65"/>
    </row>
    <row r="5" spans="1:7" ht="24" customHeight="1" thickBot="1" x14ac:dyDescent="0.35">
      <c r="A5" s="64" t="s">
        <v>59</v>
      </c>
      <c r="B5" s="62">
        <v>2022</v>
      </c>
      <c r="C5" s="62">
        <v>2021</v>
      </c>
      <c r="D5" s="63" t="s">
        <v>58</v>
      </c>
      <c r="E5" s="63"/>
      <c r="F5" s="62">
        <v>2022</v>
      </c>
      <c r="G5" s="62">
        <v>2021</v>
      </c>
    </row>
    <row r="6" spans="1:7" ht="17.25" thickTop="1" x14ac:dyDescent="0.3">
      <c r="A6" s="61"/>
      <c r="B6" s="60"/>
      <c r="C6" s="60"/>
      <c r="D6" s="60"/>
      <c r="E6" s="60"/>
      <c r="F6" s="60"/>
      <c r="G6" s="59"/>
    </row>
    <row r="7" spans="1:7" x14ac:dyDescent="0.3">
      <c r="A7" s="52" t="s">
        <v>57</v>
      </c>
      <c r="B7" s="58"/>
      <c r="C7" s="58"/>
      <c r="D7" s="51" t="s">
        <v>56</v>
      </c>
      <c r="E7" s="51"/>
      <c r="F7" s="58"/>
      <c r="G7" s="57"/>
    </row>
    <row r="8" spans="1:7" x14ac:dyDescent="0.3">
      <c r="A8" s="22" t="s">
        <v>55</v>
      </c>
      <c r="B8" s="26">
        <v>957189133.86000001</v>
      </c>
      <c r="C8" s="26">
        <v>101442039.81</v>
      </c>
      <c r="D8" s="47" t="s">
        <v>54</v>
      </c>
      <c r="E8" s="47"/>
      <c r="F8" s="26">
        <v>339451808.83999997</v>
      </c>
      <c r="G8" s="25">
        <v>312535616.83000004</v>
      </c>
    </row>
    <row r="9" spans="1:7" x14ac:dyDescent="0.3">
      <c r="A9" s="22" t="s">
        <v>53</v>
      </c>
      <c r="B9" s="26">
        <v>1015779646.89</v>
      </c>
      <c r="C9" s="26">
        <v>910177822.13</v>
      </c>
      <c r="D9" s="47" t="s">
        <v>52</v>
      </c>
      <c r="E9" s="47"/>
      <c r="F9" s="26">
        <v>2456972.27</v>
      </c>
      <c r="G9" s="25">
        <v>2128873.35</v>
      </c>
    </row>
    <row r="10" spans="1:7" x14ac:dyDescent="0.3">
      <c r="A10" s="22" t="s">
        <v>51</v>
      </c>
      <c r="B10" s="26">
        <v>124199491.35000001</v>
      </c>
      <c r="C10" s="26">
        <v>27286984.120000001</v>
      </c>
      <c r="D10" s="47" t="s">
        <v>50</v>
      </c>
      <c r="E10" s="47"/>
      <c r="F10" s="26">
        <v>0.02</v>
      </c>
      <c r="G10" s="25">
        <v>0</v>
      </c>
    </row>
    <row r="11" spans="1:7" x14ac:dyDescent="0.3">
      <c r="A11" s="22" t="s">
        <v>49</v>
      </c>
      <c r="B11" s="26">
        <v>0</v>
      </c>
      <c r="C11" s="26">
        <v>0</v>
      </c>
      <c r="D11" s="47" t="s">
        <v>48</v>
      </c>
      <c r="E11" s="47"/>
      <c r="F11" s="26">
        <v>0</v>
      </c>
      <c r="G11" s="25">
        <v>0</v>
      </c>
    </row>
    <row r="12" spans="1:7" x14ac:dyDescent="0.3">
      <c r="A12" s="22" t="s">
        <v>47</v>
      </c>
      <c r="B12" s="26">
        <v>4728154.17</v>
      </c>
      <c r="C12" s="26">
        <v>4357183.43</v>
      </c>
      <c r="D12" s="47" t="s">
        <v>46</v>
      </c>
      <c r="E12" s="47"/>
      <c r="F12" s="26">
        <v>0</v>
      </c>
      <c r="G12" s="25">
        <v>0</v>
      </c>
    </row>
    <row r="13" spans="1:7" ht="33" customHeight="1" x14ac:dyDescent="0.3">
      <c r="A13" s="56" t="s">
        <v>45</v>
      </c>
      <c r="B13" s="26">
        <v>-576044254.09000003</v>
      </c>
      <c r="C13" s="26">
        <v>-518109384.94000006</v>
      </c>
      <c r="D13" s="47" t="s">
        <v>44</v>
      </c>
      <c r="E13" s="47"/>
      <c r="F13" s="26">
        <v>0</v>
      </c>
      <c r="G13" s="25">
        <v>0</v>
      </c>
    </row>
    <row r="14" spans="1:7" x14ac:dyDescent="0.3">
      <c r="A14" s="22" t="s">
        <v>43</v>
      </c>
      <c r="B14" s="26">
        <v>0</v>
      </c>
      <c r="C14" s="26">
        <v>0</v>
      </c>
      <c r="D14" s="47" t="s">
        <v>42</v>
      </c>
      <c r="E14" s="47"/>
      <c r="F14" s="26">
        <v>0</v>
      </c>
      <c r="G14" s="25">
        <v>0</v>
      </c>
    </row>
    <row r="15" spans="1:7" x14ac:dyDescent="0.3">
      <c r="A15" s="17"/>
      <c r="B15" s="26"/>
      <c r="C15" s="26"/>
      <c r="D15" s="47" t="s">
        <v>41</v>
      </c>
      <c r="E15" s="47"/>
      <c r="F15" s="26">
        <v>0</v>
      </c>
      <c r="G15" s="25">
        <v>0</v>
      </c>
    </row>
    <row r="16" spans="1:7" x14ac:dyDescent="0.3">
      <c r="A16" s="17"/>
      <c r="B16" s="28"/>
      <c r="C16" s="28"/>
      <c r="D16" s="55"/>
      <c r="E16" s="55"/>
      <c r="F16" s="26"/>
      <c r="G16" s="25"/>
    </row>
    <row r="17" spans="1:7" x14ac:dyDescent="0.3">
      <c r="A17" s="45" t="s">
        <v>40</v>
      </c>
      <c r="B17" s="44">
        <f>SUM(B8:B16)</f>
        <v>1525852172.1799998</v>
      </c>
      <c r="C17" s="44">
        <f>SUM(C8:C16)</f>
        <v>525154644.54999995</v>
      </c>
      <c r="D17" s="54" t="s">
        <v>39</v>
      </c>
      <c r="E17" s="54"/>
      <c r="F17" s="44">
        <f>SUM(F8:F16)</f>
        <v>341908781.12999994</v>
      </c>
      <c r="G17" s="43">
        <f>SUM(G8:G16)</f>
        <v>314664490.18000007</v>
      </c>
    </row>
    <row r="18" spans="1:7" x14ac:dyDescent="0.3">
      <c r="A18" s="17"/>
      <c r="B18" s="33"/>
      <c r="C18" s="33"/>
      <c r="D18" s="20"/>
      <c r="E18" s="20"/>
      <c r="F18" s="33"/>
      <c r="G18" s="53"/>
    </row>
    <row r="19" spans="1:7" x14ac:dyDescent="0.3">
      <c r="A19" s="52" t="s">
        <v>38</v>
      </c>
      <c r="B19" s="26"/>
      <c r="C19" s="26"/>
      <c r="D19" s="51" t="s">
        <v>37</v>
      </c>
      <c r="E19" s="51"/>
      <c r="F19" s="41"/>
      <c r="G19" s="40"/>
    </row>
    <row r="20" spans="1:7" x14ac:dyDescent="0.3">
      <c r="A20" s="22" t="s">
        <v>36</v>
      </c>
      <c r="B20" s="26">
        <v>0</v>
      </c>
      <c r="C20" s="26">
        <v>0</v>
      </c>
      <c r="D20" s="27" t="s">
        <v>35</v>
      </c>
      <c r="E20" s="27"/>
      <c r="F20" s="26">
        <v>0</v>
      </c>
      <c r="G20" s="25">
        <v>0</v>
      </c>
    </row>
    <row r="21" spans="1:7" x14ac:dyDescent="0.3">
      <c r="A21" s="46" t="s">
        <v>34</v>
      </c>
      <c r="B21" s="26">
        <v>0</v>
      </c>
      <c r="C21" s="26">
        <v>0</v>
      </c>
      <c r="D21" s="50" t="s">
        <v>33</v>
      </c>
      <c r="E21" s="50"/>
      <c r="F21" s="26">
        <v>0</v>
      </c>
      <c r="G21" s="25">
        <v>0</v>
      </c>
    </row>
    <row r="22" spans="1:7" ht="16.5" customHeight="1" x14ac:dyDescent="0.3">
      <c r="A22" s="49" t="s">
        <v>32</v>
      </c>
      <c r="B22" s="26">
        <v>867101661.36000001</v>
      </c>
      <c r="C22" s="26">
        <v>560106377.0999999</v>
      </c>
      <c r="D22" s="27" t="s">
        <v>31</v>
      </c>
      <c r="E22" s="27"/>
      <c r="F22" s="26">
        <v>244739411.93000001</v>
      </c>
      <c r="G22" s="25">
        <v>271366770.69</v>
      </c>
    </row>
    <row r="23" spans="1:7" ht="16.5" customHeight="1" x14ac:dyDescent="0.3">
      <c r="A23" s="22" t="s">
        <v>30</v>
      </c>
      <c r="B23" s="26">
        <v>118915902.70000002</v>
      </c>
      <c r="C23" s="26">
        <v>69327038.13000001</v>
      </c>
      <c r="D23" s="27" t="s">
        <v>29</v>
      </c>
      <c r="E23" s="27"/>
      <c r="F23" s="26">
        <v>0</v>
      </c>
      <c r="G23" s="25">
        <v>0</v>
      </c>
    </row>
    <row r="24" spans="1:7" ht="33" customHeight="1" x14ac:dyDescent="0.3">
      <c r="A24" s="48" t="s">
        <v>28</v>
      </c>
      <c r="B24" s="26">
        <v>4350428.2200000007</v>
      </c>
      <c r="C24" s="26">
        <v>4350428.2200000007</v>
      </c>
      <c r="D24" s="47" t="s">
        <v>27</v>
      </c>
      <c r="E24" s="47"/>
      <c r="F24" s="26">
        <v>0</v>
      </c>
      <c r="G24" s="25">
        <v>0</v>
      </c>
    </row>
    <row r="25" spans="1:7" x14ac:dyDescent="0.3">
      <c r="A25" s="46" t="s">
        <v>26</v>
      </c>
      <c r="B25" s="26">
        <v>-126979125.42</v>
      </c>
      <c r="C25" s="26">
        <v>-119570513.08000001</v>
      </c>
      <c r="D25" s="27" t="s">
        <v>25</v>
      </c>
      <c r="E25" s="27"/>
      <c r="F25" s="26">
        <v>97044277.569999993</v>
      </c>
      <c r="G25" s="25">
        <v>85009972.300000012</v>
      </c>
    </row>
    <row r="26" spans="1:7" x14ac:dyDescent="0.3">
      <c r="A26" s="22" t="s">
        <v>24</v>
      </c>
      <c r="B26" s="26">
        <v>3996924.4899999998</v>
      </c>
      <c r="C26" s="26">
        <v>4025351.29</v>
      </c>
      <c r="D26" s="27"/>
      <c r="E26" s="27"/>
      <c r="F26" s="26"/>
      <c r="G26" s="25"/>
    </row>
    <row r="27" spans="1:7" x14ac:dyDescent="0.3">
      <c r="A27" s="46" t="s">
        <v>23</v>
      </c>
      <c r="B27" s="26">
        <v>0</v>
      </c>
      <c r="C27" s="26">
        <v>0</v>
      </c>
      <c r="F27" s="26"/>
      <c r="G27" s="25"/>
    </row>
    <row r="28" spans="1:7" x14ac:dyDescent="0.3">
      <c r="A28" s="22" t="s">
        <v>22</v>
      </c>
      <c r="B28" s="26">
        <v>0</v>
      </c>
      <c r="C28" s="26">
        <v>0</v>
      </c>
      <c r="F28" s="41"/>
      <c r="G28" s="40"/>
    </row>
    <row r="29" spans="1:7" x14ac:dyDescent="0.3">
      <c r="A29" s="34"/>
      <c r="B29" s="26"/>
      <c r="C29" s="26"/>
      <c r="F29" s="41"/>
      <c r="G29" s="40"/>
    </row>
    <row r="30" spans="1:7" x14ac:dyDescent="0.3">
      <c r="A30" s="45" t="s">
        <v>21</v>
      </c>
      <c r="B30" s="44">
        <f>SUM(B20:B28)</f>
        <v>867385791.35000014</v>
      </c>
      <c r="C30" s="44">
        <f>SUM(C20:C28)</f>
        <v>518238681.65999991</v>
      </c>
      <c r="D30" s="16" t="s">
        <v>20</v>
      </c>
      <c r="E30" s="16"/>
      <c r="F30" s="44">
        <f>SUM(F20:F28)</f>
        <v>341783689.5</v>
      </c>
      <c r="G30" s="43">
        <f>SUM(G20:G28)</f>
        <v>356376742.99000001</v>
      </c>
    </row>
    <row r="31" spans="1:7" x14ac:dyDescent="0.3">
      <c r="A31" s="34"/>
      <c r="B31" s="26"/>
      <c r="C31" s="26"/>
      <c r="F31" s="28"/>
      <c r="G31" s="38"/>
    </row>
    <row r="32" spans="1:7" x14ac:dyDescent="0.3">
      <c r="A32" s="45" t="s">
        <v>19</v>
      </c>
      <c r="B32" s="44">
        <f>B30+B17</f>
        <v>2393237963.5299997</v>
      </c>
      <c r="C32" s="44">
        <f>C30+C17</f>
        <v>1043393326.2099998</v>
      </c>
      <c r="D32" s="16" t="s">
        <v>18</v>
      </c>
      <c r="E32" s="16"/>
      <c r="F32" s="44">
        <f>F30+F17</f>
        <v>683692470.62999988</v>
      </c>
      <c r="G32" s="43">
        <f>G30+G17</f>
        <v>671041233.17000008</v>
      </c>
    </row>
    <row r="33" spans="1:8" x14ac:dyDescent="0.3">
      <c r="A33" s="17"/>
      <c r="B33" s="42"/>
      <c r="C33" s="42"/>
      <c r="F33" s="41"/>
      <c r="G33" s="40"/>
    </row>
    <row r="34" spans="1:8" x14ac:dyDescent="0.3">
      <c r="A34" s="17"/>
      <c r="B34" s="26"/>
      <c r="C34" s="26"/>
      <c r="D34" s="39" t="s">
        <v>17</v>
      </c>
      <c r="E34" s="39"/>
      <c r="F34" s="28"/>
      <c r="G34" s="38"/>
    </row>
    <row r="35" spans="1:8" x14ac:dyDescent="0.3">
      <c r="A35" s="17"/>
      <c r="B35" s="28"/>
      <c r="C35" s="28"/>
      <c r="D35" s="16" t="s">
        <v>16</v>
      </c>
      <c r="E35" s="16"/>
      <c r="F35" s="37">
        <f>SUM(F36:F38)</f>
        <v>71707551.039999992</v>
      </c>
      <c r="G35" s="36">
        <f>SUM(G36:G38)</f>
        <v>24979127.169999998</v>
      </c>
    </row>
    <row r="36" spans="1:8" x14ac:dyDescent="0.3">
      <c r="A36" s="17"/>
      <c r="B36" s="28"/>
      <c r="C36" s="28"/>
      <c r="D36" s="27" t="s">
        <v>15</v>
      </c>
      <c r="E36" s="27"/>
      <c r="F36" s="26">
        <v>71707551.039999992</v>
      </c>
      <c r="G36" s="25">
        <v>24979127.169999998</v>
      </c>
    </row>
    <row r="37" spans="1:8" x14ac:dyDescent="0.3">
      <c r="A37" s="17"/>
      <c r="B37" s="28"/>
      <c r="C37" s="28"/>
      <c r="D37" s="27" t="s">
        <v>14</v>
      </c>
      <c r="E37" s="27"/>
      <c r="F37" s="26">
        <v>0</v>
      </c>
      <c r="G37" s="25"/>
    </row>
    <row r="38" spans="1:8" ht="33" x14ac:dyDescent="0.3">
      <c r="A38" s="17"/>
      <c r="B38" s="28"/>
      <c r="C38" s="28"/>
      <c r="D38" s="27" t="s">
        <v>13</v>
      </c>
      <c r="E38" s="27"/>
      <c r="F38" s="26"/>
      <c r="G38" s="25">
        <v>0</v>
      </c>
    </row>
    <row r="39" spans="1:8" x14ac:dyDescent="0.3">
      <c r="A39" s="34"/>
      <c r="B39" s="33"/>
      <c r="C39" s="33"/>
      <c r="D39" s="16" t="s">
        <v>12</v>
      </c>
      <c r="E39" s="16"/>
      <c r="F39" s="37">
        <f>SUM(F40:F44)</f>
        <v>1637837941.8600001</v>
      </c>
      <c r="G39" s="36">
        <f>SUM(G40:G44)</f>
        <v>347372965.87</v>
      </c>
    </row>
    <row r="40" spans="1:8" x14ac:dyDescent="0.3">
      <c r="A40" s="34"/>
      <c r="B40" s="33"/>
      <c r="C40" s="33"/>
      <c r="D40" s="27" t="s">
        <v>11</v>
      </c>
      <c r="E40" s="27"/>
      <c r="F40" s="26">
        <v>1418071913.48</v>
      </c>
      <c r="G40" s="25">
        <v>77259247.439999998</v>
      </c>
      <c r="H40" s="35"/>
    </row>
    <row r="41" spans="1:8" x14ac:dyDescent="0.3">
      <c r="A41" s="34"/>
      <c r="B41" s="33"/>
      <c r="C41" s="33"/>
      <c r="D41" s="27" t="s">
        <v>10</v>
      </c>
      <c r="E41" s="27"/>
      <c r="F41" s="26">
        <v>571441911.93000007</v>
      </c>
      <c r="G41" s="25">
        <v>494182664.49000001</v>
      </c>
      <c r="H41" s="32"/>
    </row>
    <row r="42" spans="1:8" x14ac:dyDescent="0.3">
      <c r="A42" s="17"/>
      <c r="B42" s="28"/>
      <c r="C42" s="28"/>
      <c r="D42" s="27" t="s">
        <v>9</v>
      </c>
      <c r="E42" s="27"/>
      <c r="F42" s="26">
        <v>0</v>
      </c>
      <c r="G42" s="25">
        <v>0</v>
      </c>
    </row>
    <row r="43" spans="1:8" x14ac:dyDescent="0.3">
      <c r="A43" s="17"/>
      <c r="B43" s="28"/>
      <c r="C43" s="28"/>
      <c r="D43" s="27" t="s">
        <v>8</v>
      </c>
      <c r="E43" s="27"/>
      <c r="F43" s="26">
        <v>0</v>
      </c>
      <c r="G43" s="25">
        <v>0</v>
      </c>
    </row>
    <row r="44" spans="1:8" ht="33" x14ac:dyDescent="0.3">
      <c r="A44" s="17"/>
      <c r="B44" s="28"/>
      <c r="C44" s="28"/>
      <c r="D44" s="27" t="s">
        <v>7</v>
      </c>
      <c r="E44" s="27"/>
      <c r="F44" s="26">
        <v>-351675883.55000001</v>
      </c>
      <c r="G44" s="25">
        <v>-224068946.06000003</v>
      </c>
    </row>
    <row r="45" spans="1:8" ht="33" x14ac:dyDescent="0.3">
      <c r="A45" s="17"/>
      <c r="B45" s="28"/>
      <c r="C45" s="28"/>
      <c r="D45" s="31" t="s">
        <v>6</v>
      </c>
      <c r="E45" s="31"/>
      <c r="F45" s="30">
        <f>SUM(F46:F47)</f>
        <v>0</v>
      </c>
      <c r="G45" s="29">
        <f>SUM(G46:G47)</f>
        <v>0</v>
      </c>
    </row>
    <row r="46" spans="1:8" x14ac:dyDescent="0.3">
      <c r="A46" s="22"/>
      <c r="B46" s="28"/>
      <c r="C46" s="28"/>
      <c r="D46" s="27" t="s">
        <v>5</v>
      </c>
      <c r="E46" s="27"/>
      <c r="F46" s="26"/>
      <c r="G46" s="25">
        <v>0</v>
      </c>
    </row>
    <row r="47" spans="1:8" ht="33" x14ac:dyDescent="0.3">
      <c r="A47" s="21"/>
      <c r="B47" s="6"/>
      <c r="C47" s="6"/>
      <c r="D47" s="27" t="s">
        <v>4</v>
      </c>
      <c r="E47" s="27"/>
      <c r="F47" s="26">
        <v>0</v>
      </c>
      <c r="G47" s="25"/>
    </row>
    <row r="48" spans="1:8" x14ac:dyDescent="0.3">
      <c r="A48" s="17"/>
      <c r="B48" s="6"/>
      <c r="C48" s="6"/>
      <c r="D48" s="24"/>
      <c r="E48" s="24"/>
      <c r="F48" s="6"/>
      <c r="G48" s="23"/>
    </row>
    <row r="49" spans="1:8" x14ac:dyDescent="0.3">
      <c r="A49" s="22"/>
      <c r="B49" s="6"/>
      <c r="C49" s="6"/>
      <c r="D49" s="16" t="s">
        <v>3</v>
      </c>
      <c r="E49" s="16"/>
      <c r="F49" s="15">
        <f>F45+F39+F35</f>
        <v>1709545492.9000001</v>
      </c>
      <c r="G49" s="14">
        <f>G45+G39+G35</f>
        <v>372352093.04000002</v>
      </c>
    </row>
    <row r="50" spans="1:8" x14ac:dyDescent="0.3">
      <c r="A50" s="21"/>
      <c r="B50" s="6"/>
      <c r="C50" s="6"/>
      <c r="D50" s="20"/>
      <c r="E50" s="20"/>
      <c r="F50" s="19"/>
      <c r="G50" s="18"/>
    </row>
    <row r="51" spans="1:8" ht="33" x14ac:dyDescent="0.3">
      <c r="A51" s="17"/>
      <c r="D51" s="16" t="s">
        <v>2</v>
      </c>
      <c r="E51" s="16"/>
      <c r="F51" s="15">
        <f>F49+F32</f>
        <v>2393237963.5299997</v>
      </c>
      <c r="G51" s="14">
        <f>G49+G32</f>
        <v>1043393326.21</v>
      </c>
      <c r="H51" s="4" t="str">
        <f>IF($B$32=$F$51,"","VALOR INCORRECTO!! TOTAL DE ACTIVOS TIENE QUE SER IGUAL AL TOTAL DE LA SUMA DE PASIVO Y HACIENDA")</f>
        <v/>
      </c>
    </row>
    <row r="52" spans="1:8" ht="17.25" thickBot="1" x14ac:dyDescent="0.35">
      <c r="A52" s="13"/>
      <c r="B52" s="12"/>
      <c r="C52" s="12"/>
      <c r="D52" s="11"/>
      <c r="E52" s="11"/>
      <c r="F52" s="10"/>
      <c r="G52" s="9"/>
      <c r="H52" s="4" t="str">
        <f>IF($C$32=$G$51,"","VALOR INCORRECTO!! TOTAL DE ACTIVOS TIENE QUE SER IGUAL AL TOTAL DE LA SUMA DE PASIVO Y HCIENDA")</f>
        <v/>
      </c>
    </row>
    <row r="53" spans="1:8" x14ac:dyDescent="0.3">
      <c r="A53" s="1" t="s">
        <v>1</v>
      </c>
      <c r="B53" s="6"/>
      <c r="C53" s="6"/>
      <c r="F53" s="7"/>
      <c r="G53" s="5"/>
      <c r="H53" s="4"/>
    </row>
    <row r="54" spans="1:8" x14ac:dyDescent="0.3">
      <c r="B54" s="6"/>
      <c r="C54" s="6"/>
      <c r="F54" s="8"/>
      <c r="G54" s="8"/>
      <c r="H54" s="4"/>
    </row>
    <row r="55" spans="1:8" x14ac:dyDescent="0.3">
      <c r="B55" s="6"/>
      <c r="C55" s="6"/>
      <c r="F55" s="7"/>
      <c r="G55" s="5"/>
      <c r="H55" s="4"/>
    </row>
    <row r="56" spans="1:8" x14ac:dyDescent="0.3">
      <c r="B56" s="6"/>
      <c r="C56" s="6"/>
      <c r="F56" s="5"/>
      <c r="G56" s="5"/>
      <c r="H56" s="4"/>
    </row>
    <row r="57" spans="1:8" x14ac:dyDescent="0.3">
      <c r="B57" s="6"/>
      <c r="C57" s="6"/>
      <c r="F57" s="5"/>
      <c r="G57" s="5"/>
      <c r="H57" s="4"/>
    </row>
    <row r="60" spans="1:8" x14ac:dyDescent="0.3">
      <c r="B60" s="3"/>
      <c r="C60" s="2" t="s">
        <v>0</v>
      </c>
    </row>
  </sheetData>
  <sheetProtection formatColumns="0" formatRows="0" insertHyperlinks="0"/>
  <mergeCells count="13">
    <mergeCell ref="A1:G1"/>
    <mergeCell ref="A2:G2"/>
    <mergeCell ref="A3:G3"/>
    <mergeCell ref="A4:G4"/>
    <mergeCell ref="D12:E12"/>
    <mergeCell ref="D13:E13"/>
    <mergeCell ref="D14:E14"/>
    <mergeCell ref="D15:E15"/>
    <mergeCell ref="D24:E24"/>
    <mergeCell ref="D8:E8"/>
    <mergeCell ref="D9:E9"/>
    <mergeCell ref="D10:E10"/>
    <mergeCell ref="D11:E11"/>
  </mergeCells>
  <printOptions horizontalCentered="1"/>
  <pageMargins left="0.27559055118110237" right="0.15748031496062992" top="0.78740157480314965" bottom="0.51181102362204722" header="0.31496062992125984" footer="0.31496062992125984"/>
  <pageSetup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D9B6D-13D1-428B-A853-01E0CDA0E01D}">
  <sheetPr>
    <tabColor theme="0" tint="-0.249977111117893"/>
  </sheetPr>
  <dimension ref="A1:K20"/>
  <sheetViews>
    <sheetView view="pageBreakPreview" zoomScaleSheetLayoutView="100" workbookViewId="0">
      <selection activeCell="C61" sqref="C61"/>
    </sheetView>
  </sheetViews>
  <sheetFormatPr baseColWidth="10" defaultColWidth="11.42578125" defaultRowHeight="15" x14ac:dyDescent="0.25"/>
  <cols>
    <col min="1" max="1" width="23.5703125" customWidth="1"/>
  </cols>
  <sheetData>
    <row r="1" spans="1:11" ht="15.75" x14ac:dyDescent="0.25">
      <c r="A1" s="104" t="str">
        <f>'ETCA-I-01'!A1:G1</f>
        <v>Comision Estatal del Agua</v>
      </c>
      <c r="B1" s="104"/>
      <c r="C1" s="104"/>
      <c r="D1" s="104"/>
      <c r="E1" s="104"/>
      <c r="F1" s="104"/>
      <c r="G1" s="104"/>
      <c r="H1" s="104"/>
      <c r="I1" s="104"/>
      <c r="J1" s="104"/>
      <c r="K1" s="104"/>
    </row>
    <row r="2" spans="1:11" ht="15.75" customHeight="1" x14ac:dyDescent="0.25">
      <c r="A2" s="67" t="s">
        <v>386</v>
      </c>
      <c r="B2" s="67"/>
      <c r="C2" s="67"/>
      <c r="D2" s="67"/>
      <c r="E2" s="67"/>
      <c r="F2" s="67"/>
      <c r="G2" s="67"/>
      <c r="H2" s="67"/>
      <c r="I2" s="67"/>
      <c r="J2" s="67"/>
      <c r="K2" s="67"/>
    </row>
    <row r="3" spans="1:11" ht="15.75" customHeight="1" x14ac:dyDescent="0.25">
      <c r="A3" s="389" t="str">
        <f>'ETCA-I-09'!A3:I3</f>
        <v>Del 01 de Enero al 31 de Diciembre de 2022</v>
      </c>
      <c r="B3" s="389"/>
      <c r="C3" s="389"/>
      <c r="D3" s="389"/>
      <c r="E3" s="389"/>
      <c r="F3" s="389"/>
      <c r="G3" s="389"/>
      <c r="H3" s="389"/>
      <c r="I3" s="389"/>
      <c r="J3" s="389"/>
      <c r="K3" s="389"/>
    </row>
    <row r="4" spans="1:11" ht="15.75" thickBot="1" x14ac:dyDescent="0.3">
      <c r="A4" s="388" t="s">
        <v>177</v>
      </c>
      <c r="B4" s="388"/>
      <c r="C4" s="388"/>
      <c r="D4" s="388"/>
      <c r="E4" s="388"/>
      <c r="F4" s="388"/>
      <c r="G4" s="388"/>
      <c r="H4" s="388"/>
      <c r="I4" s="388"/>
      <c r="J4" s="388"/>
      <c r="K4" s="388"/>
    </row>
    <row r="5" spans="1:11" ht="115.5" thickBot="1" x14ac:dyDescent="0.3">
      <c r="A5" s="397" t="s">
        <v>385</v>
      </c>
      <c r="B5" s="396" t="s">
        <v>384</v>
      </c>
      <c r="C5" s="396" t="s">
        <v>383</v>
      </c>
      <c r="D5" s="396" t="s">
        <v>382</v>
      </c>
      <c r="E5" s="396" t="s">
        <v>381</v>
      </c>
      <c r="F5" s="396" t="s">
        <v>380</v>
      </c>
      <c r="G5" s="396" t="s">
        <v>379</v>
      </c>
      <c r="H5" s="396" t="s">
        <v>378</v>
      </c>
      <c r="I5" s="395" t="s">
        <v>377</v>
      </c>
      <c r="J5" s="395" t="s">
        <v>376</v>
      </c>
      <c r="K5" s="395" t="s">
        <v>375</v>
      </c>
    </row>
    <row r="6" spans="1:11" x14ac:dyDescent="0.25">
      <c r="A6" s="84"/>
      <c r="B6" s="87"/>
      <c r="C6" s="87"/>
      <c r="D6" s="87"/>
      <c r="E6" s="87"/>
      <c r="F6" s="87"/>
      <c r="G6" s="87"/>
      <c r="H6" s="87"/>
      <c r="I6" s="87"/>
      <c r="J6" s="87"/>
      <c r="K6" s="87"/>
    </row>
    <row r="7" spans="1:11" ht="25.5" x14ac:dyDescent="0.25">
      <c r="A7" s="95" t="s">
        <v>374</v>
      </c>
      <c r="B7" s="390">
        <f>B8+B9+B10+B11</f>
        <v>43287</v>
      </c>
      <c r="C7" s="390">
        <f>C8+C9+C10+C11</f>
        <v>44762</v>
      </c>
      <c r="D7" s="390">
        <f>D8+D9+D10+D11</f>
        <v>44865</v>
      </c>
      <c r="E7" s="75">
        <f>E8+E9+E10+E11</f>
        <v>730652659.5</v>
      </c>
      <c r="F7" s="75">
        <f>F8+F9+F10+F11</f>
        <v>240</v>
      </c>
      <c r="G7" s="75">
        <f>G8+G9+G10+G11</f>
        <v>3444380</v>
      </c>
      <c r="H7" s="75">
        <f>H8+H9+H10+H11</f>
        <v>4217514.13</v>
      </c>
      <c r="I7" s="75">
        <f>I8+I9+I10+I11</f>
        <v>16870056.52</v>
      </c>
      <c r="J7" s="75">
        <f>J8+J9+J10+J11</f>
        <v>16870056.52</v>
      </c>
      <c r="K7" s="75">
        <f>E7-J7</f>
        <v>713782602.98000002</v>
      </c>
    </row>
    <row r="8" spans="1:11" x14ac:dyDescent="0.25">
      <c r="A8" s="393" t="s">
        <v>373</v>
      </c>
      <c r="B8" s="394">
        <v>43287</v>
      </c>
      <c r="C8" s="394">
        <v>44762</v>
      </c>
      <c r="D8" s="394">
        <v>44865</v>
      </c>
      <c r="E8" s="392">
        <v>730652659.5</v>
      </c>
      <c r="F8" s="392">
        <v>240</v>
      </c>
      <c r="G8" s="392">
        <v>3444380</v>
      </c>
      <c r="H8" s="392">
        <v>4217514.13</v>
      </c>
      <c r="I8" s="392">
        <v>16870056.52</v>
      </c>
      <c r="J8" s="392">
        <v>16870056.52</v>
      </c>
      <c r="K8" s="75">
        <f>E8-J8</f>
        <v>713782602.98000002</v>
      </c>
    </row>
    <row r="9" spans="1:11" x14ac:dyDescent="0.25">
      <c r="A9" s="393" t="s">
        <v>372</v>
      </c>
      <c r="B9" s="392">
        <v>0</v>
      </c>
      <c r="C9" s="392"/>
      <c r="D9" s="392"/>
      <c r="E9" s="392">
        <v>0</v>
      </c>
      <c r="F9" s="392"/>
      <c r="G9" s="392"/>
      <c r="H9" s="392"/>
      <c r="I9" s="392"/>
      <c r="J9" s="392">
        <v>0</v>
      </c>
      <c r="K9" s="75">
        <f>E9-J9</f>
        <v>0</v>
      </c>
    </row>
    <row r="10" spans="1:11" x14ac:dyDescent="0.25">
      <c r="A10" s="393" t="s">
        <v>371</v>
      </c>
      <c r="B10" s="392">
        <v>0</v>
      </c>
      <c r="C10" s="392">
        <v>0</v>
      </c>
      <c r="D10" s="392">
        <v>0</v>
      </c>
      <c r="E10" s="392">
        <v>0</v>
      </c>
      <c r="F10" s="392">
        <v>0</v>
      </c>
      <c r="G10" s="392">
        <v>0</v>
      </c>
      <c r="H10" s="392">
        <v>0</v>
      </c>
      <c r="I10" s="392">
        <v>0</v>
      </c>
      <c r="J10" s="392">
        <v>0</v>
      </c>
      <c r="K10" s="75">
        <f>E10-J10</f>
        <v>0</v>
      </c>
    </row>
    <row r="11" spans="1:11" x14ac:dyDescent="0.25">
      <c r="A11" s="393" t="s">
        <v>370</v>
      </c>
      <c r="B11" s="392">
        <v>0</v>
      </c>
      <c r="C11" s="392"/>
      <c r="D11" s="392"/>
      <c r="E11" s="392">
        <v>0</v>
      </c>
      <c r="F11" s="392"/>
      <c r="G11" s="392"/>
      <c r="H11" s="392"/>
      <c r="I11" s="392"/>
      <c r="J11" s="392">
        <v>0</v>
      </c>
      <c r="K11" s="75">
        <f>E11-J11</f>
        <v>0</v>
      </c>
    </row>
    <row r="12" spans="1:11" x14ac:dyDescent="0.25">
      <c r="A12" s="391"/>
      <c r="B12" s="75"/>
      <c r="C12" s="75"/>
      <c r="D12" s="75"/>
      <c r="E12" s="75"/>
      <c r="F12" s="75"/>
      <c r="G12" s="75"/>
      <c r="H12" s="75"/>
      <c r="I12" s="75"/>
      <c r="J12" s="75"/>
      <c r="K12" s="75"/>
    </row>
    <row r="13" spans="1:11" ht="25.5" x14ac:dyDescent="0.25">
      <c r="A13" s="95" t="s">
        <v>369</v>
      </c>
      <c r="B13" s="390"/>
      <c r="C13" s="75">
        <f>C14+C15+C16+C17</f>
        <v>0</v>
      </c>
      <c r="D13" s="75">
        <f>D14+D15+D16+D17</f>
        <v>0</v>
      </c>
      <c r="E13" s="75">
        <f>E14+E15+E16+E17</f>
        <v>0</v>
      </c>
      <c r="F13" s="75">
        <f>F14+F15+F16+F17</f>
        <v>0</v>
      </c>
      <c r="G13" s="75">
        <f>G14+G15+G16+G17</f>
        <v>0</v>
      </c>
      <c r="H13" s="75">
        <f>H14+H15+H16+H17</f>
        <v>0</v>
      </c>
      <c r="I13" s="75">
        <f>I14+I15+I16+I17</f>
        <v>0</v>
      </c>
      <c r="J13" s="75">
        <f>J14+J15+J16+J17</f>
        <v>0</v>
      </c>
      <c r="K13" s="75">
        <f>E13-J13</f>
        <v>0</v>
      </c>
    </row>
    <row r="14" spans="1:11" x14ac:dyDescent="0.25">
      <c r="A14" s="393" t="s">
        <v>368</v>
      </c>
      <c r="B14" s="392">
        <v>0</v>
      </c>
      <c r="C14" s="392"/>
      <c r="D14" s="392"/>
      <c r="E14" s="392">
        <v>0</v>
      </c>
      <c r="F14" s="392"/>
      <c r="G14" s="392"/>
      <c r="H14" s="392"/>
      <c r="I14" s="392"/>
      <c r="J14" s="392"/>
      <c r="K14" s="75">
        <f>E14-J14</f>
        <v>0</v>
      </c>
    </row>
    <row r="15" spans="1:11" x14ac:dyDescent="0.25">
      <c r="A15" s="393" t="s">
        <v>367</v>
      </c>
      <c r="B15" s="392">
        <v>0</v>
      </c>
      <c r="C15" s="392"/>
      <c r="D15" s="392">
        <v>0</v>
      </c>
      <c r="E15" s="392">
        <v>0</v>
      </c>
      <c r="F15" s="392">
        <v>0</v>
      </c>
      <c r="G15" s="392">
        <v>0</v>
      </c>
      <c r="H15" s="392">
        <v>0</v>
      </c>
      <c r="I15" s="392">
        <v>0</v>
      </c>
      <c r="J15" s="392">
        <v>0</v>
      </c>
      <c r="K15" s="75">
        <f>E15-J15</f>
        <v>0</v>
      </c>
    </row>
    <row r="16" spans="1:11" x14ac:dyDescent="0.25">
      <c r="A16" s="393" t="s">
        <v>366</v>
      </c>
      <c r="B16" s="392">
        <v>0</v>
      </c>
      <c r="C16" s="392">
        <v>0</v>
      </c>
      <c r="D16" s="392"/>
      <c r="E16" s="392">
        <v>0</v>
      </c>
      <c r="F16" s="392"/>
      <c r="G16" s="392"/>
      <c r="H16" s="392"/>
      <c r="I16" s="392"/>
      <c r="J16" s="392"/>
      <c r="K16" s="75">
        <f>E16-J16</f>
        <v>0</v>
      </c>
    </row>
    <row r="17" spans="1:11" x14ac:dyDescent="0.25">
      <c r="A17" s="393" t="s">
        <v>365</v>
      </c>
      <c r="B17" s="392">
        <v>0</v>
      </c>
      <c r="C17" s="392"/>
      <c r="D17" s="392"/>
      <c r="E17" s="392">
        <v>0</v>
      </c>
      <c r="F17" s="392"/>
      <c r="G17" s="392"/>
      <c r="H17" s="392"/>
      <c r="I17" s="392"/>
      <c r="J17" s="392"/>
      <c r="K17" s="75">
        <f>E17-J17</f>
        <v>0</v>
      </c>
    </row>
    <row r="18" spans="1:11" x14ac:dyDescent="0.25">
      <c r="A18" s="391"/>
      <c r="B18" s="75">
        <v>0</v>
      </c>
      <c r="C18" s="75"/>
      <c r="D18" s="75"/>
      <c r="E18" s="75"/>
      <c r="F18" s="75"/>
      <c r="G18" s="75"/>
      <c r="H18" s="75"/>
      <c r="I18" s="75"/>
      <c r="J18" s="75"/>
      <c r="K18" s="75"/>
    </row>
    <row r="19" spans="1:11" ht="38.25" x14ac:dyDescent="0.25">
      <c r="A19" s="95" t="s">
        <v>364</v>
      </c>
      <c r="B19" s="390">
        <f>B7+B13</f>
        <v>43287</v>
      </c>
      <c r="C19" s="390">
        <f>C7+C13</f>
        <v>44762</v>
      </c>
      <c r="D19" s="390">
        <f>D7+D13</f>
        <v>44865</v>
      </c>
      <c r="E19" s="75">
        <f>E7+E13</f>
        <v>730652659.5</v>
      </c>
      <c r="F19" s="75">
        <f>F7+F13</f>
        <v>240</v>
      </c>
      <c r="G19" s="75">
        <f>G7+G13</f>
        <v>3444380</v>
      </c>
      <c r="H19" s="75">
        <f>H7+H13</f>
        <v>4217514.13</v>
      </c>
      <c r="I19" s="75">
        <f>I7+I13</f>
        <v>16870056.52</v>
      </c>
      <c r="J19" s="75">
        <f>J7+J13</f>
        <v>16870056.52</v>
      </c>
      <c r="K19" s="75">
        <f>E19-J19</f>
        <v>713782602.98000002</v>
      </c>
    </row>
    <row r="20" spans="1:11" ht="15.75" thickBot="1" x14ac:dyDescent="0.3">
      <c r="A20" s="74"/>
      <c r="B20" s="71"/>
      <c r="C20" s="71"/>
      <c r="D20" s="71"/>
      <c r="E20" s="71"/>
      <c r="F20" s="71"/>
      <c r="G20" s="71"/>
      <c r="H20" s="71"/>
      <c r="I20" s="71"/>
      <c r="J20" s="71"/>
      <c r="K20" s="71"/>
    </row>
  </sheetData>
  <mergeCells count="4">
    <mergeCell ref="A1:K1"/>
    <mergeCell ref="A2:K2"/>
    <mergeCell ref="A3:K3"/>
    <mergeCell ref="A4:K4"/>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41878-E9A1-4A23-9615-24C828A55726}">
  <sheetPr>
    <tabColor theme="0" tint="-0.249977111117893"/>
  </sheetPr>
  <dimension ref="A1:I28"/>
  <sheetViews>
    <sheetView view="pageBreakPreview" zoomScaleSheetLayoutView="100" workbookViewId="0">
      <selection activeCell="C61" sqref="C61"/>
    </sheetView>
  </sheetViews>
  <sheetFormatPr baseColWidth="10" defaultColWidth="11.28515625" defaultRowHeight="16.5" x14ac:dyDescent="0.3"/>
  <cols>
    <col min="1" max="1" width="18.85546875" style="306" customWidth="1"/>
    <col min="2" max="7" width="11.28515625" style="306"/>
    <col min="8" max="8" width="12.140625" style="306" customWidth="1"/>
    <col min="9" max="9" width="14.28515625" style="306" customWidth="1"/>
    <col min="10" max="16384" width="11.28515625" style="306"/>
  </cols>
  <sheetData>
    <row r="1" spans="1:9" x14ac:dyDescent="0.3">
      <c r="A1" s="419" t="str">
        <f>'ETCA-I-01'!A1:G1</f>
        <v>Comision Estatal del Agua</v>
      </c>
      <c r="B1" s="419"/>
      <c r="C1" s="419"/>
      <c r="D1" s="419"/>
      <c r="E1" s="419"/>
      <c r="F1" s="419"/>
      <c r="G1" s="419"/>
      <c r="H1" s="419"/>
      <c r="I1" s="419"/>
    </row>
    <row r="2" spans="1:9" x14ac:dyDescent="0.3">
      <c r="A2" s="418" t="s">
        <v>393</v>
      </c>
      <c r="B2" s="418"/>
      <c r="C2" s="418"/>
      <c r="D2" s="418"/>
      <c r="E2" s="418"/>
      <c r="F2" s="418"/>
      <c r="G2" s="418"/>
      <c r="H2" s="418"/>
      <c r="I2" s="418"/>
    </row>
    <row r="3" spans="1:9" x14ac:dyDescent="0.3">
      <c r="A3" s="213" t="str">
        <f>'ETCA-I-01'!A3:G3</f>
        <v>Al 31 de Diciembre de 2022</v>
      </c>
      <c r="B3" s="213"/>
      <c r="C3" s="213"/>
      <c r="D3" s="213"/>
      <c r="E3" s="213"/>
      <c r="F3" s="213"/>
      <c r="G3" s="213"/>
      <c r="H3" s="213"/>
      <c r="I3" s="213"/>
    </row>
    <row r="4" spans="1:9" ht="18" customHeight="1" thickBot="1" x14ac:dyDescent="0.35">
      <c r="A4" s="415"/>
      <c r="B4" s="417" t="s">
        <v>392</v>
      </c>
      <c r="C4" s="417"/>
      <c r="D4" s="417"/>
      <c r="E4" s="417"/>
      <c r="F4" s="417"/>
      <c r="G4" s="417"/>
      <c r="H4" s="416"/>
      <c r="I4" s="415"/>
    </row>
    <row r="5" spans="1:9" x14ac:dyDescent="0.3">
      <c r="A5" s="414"/>
      <c r="B5" s="413"/>
      <c r="C5" s="413"/>
      <c r="D5" s="413"/>
      <c r="E5" s="413"/>
      <c r="F5" s="413"/>
      <c r="G5" s="413"/>
      <c r="H5" s="413"/>
      <c r="I5" s="412"/>
    </row>
    <row r="6" spans="1:9" x14ac:dyDescent="0.3">
      <c r="A6" s="411" t="s">
        <v>391</v>
      </c>
      <c r="B6" s="398"/>
      <c r="C6" s="398"/>
      <c r="D6" s="398"/>
      <c r="E6" s="398"/>
      <c r="F6" s="398"/>
      <c r="G6" s="398"/>
      <c r="H6" s="398"/>
      <c r="I6" s="402"/>
    </row>
    <row r="7" spans="1:9" ht="61.5" customHeight="1" x14ac:dyDescent="0.3">
      <c r="A7" s="409" t="s">
        <v>390</v>
      </c>
      <c r="B7" s="408"/>
      <c r="C7" s="408"/>
      <c r="D7" s="408"/>
      <c r="E7" s="408"/>
      <c r="F7" s="408"/>
      <c r="G7" s="408"/>
      <c r="H7" s="408"/>
      <c r="I7" s="407"/>
    </row>
    <row r="8" spans="1:9" ht="30.75" customHeight="1" x14ac:dyDescent="0.3">
      <c r="A8" s="411"/>
      <c r="B8" s="398"/>
      <c r="C8" s="398"/>
      <c r="D8" s="398"/>
      <c r="E8" s="398"/>
      <c r="F8" s="398"/>
      <c r="G8" s="398"/>
      <c r="H8" s="398"/>
      <c r="I8" s="402"/>
    </row>
    <row r="9" spans="1:9" ht="79.5" customHeight="1" x14ac:dyDescent="0.3">
      <c r="A9" s="409" t="s">
        <v>389</v>
      </c>
      <c r="B9" s="408"/>
      <c r="C9" s="408"/>
      <c r="D9" s="408"/>
      <c r="E9" s="408"/>
      <c r="F9" s="408"/>
      <c r="G9" s="408"/>
      <c r="H9" s="408"/>
      <c r="I9" s="407"/>
    </row>
    <row r="10" spans="1:9" ht="28.5" customHeight="1" x14ac:dyDescent="0.3">
      <c r="A10" s="411"/>
      <c r="B10" s="398"/>
      <c r="C10" s="398"/>
      <c r="D10" s="398"/>
      <c r="E10" s="398"/>
      <c r="F10" s="398"/>
      <c r="G10" s="398"/>
      <c r="H10" s="398"/>
      <c r="I10" s="402"/>
    </row>
    <row r="11" spans="1:9" ht="78.75" customHeight="1" x14ac:dyDescent="0.3">
      <c r="A11" s="409" t="s">
        <v>388</v>
      </c>
      <c r="B11" s="408"/>
      <c r="C11" s="408"/>
      <c r="D11" s="408"/>
      <c r="E11" s="408"/>
      <c r="F11" s="408"/>
      <c r="G11" s="408"/>
      <c r="H11" s="408"/>
      <c r="I11" s="407"/>
    </row>
    <row r="12" spans="1:9" ht="33" customHeight="1" x14ac:dyDescent="0.3">
      <c r="A12" s="403"/>
      <c r="B12" s="398"/>
      <c r="C12" s="410"/>
      <c r="D12" s="410"/>
      <c r="E12" s="410"/>
      <c r="F12" s="410"/>
      <c r="G12" s="410"/>
      <c r="H12" s="410"/>
      <c r="I12" s="402"/>
    </row>
    <row r="13" spans="1:9" ht="113.25" customHeight="1" x14ac:dyDescent="0.3">
      <c r="A13" s="409" t="s">
        <v>387</v>
      </c>
      <c r="B13" s="408"/>
      <c r="C13" s="408"/>
      <c r="D13" s="408"/>
      <c r="E13" s="408"/>
      <c r="F13" s="408"/>
      <c r="G13" s="408"/>
      <c r="H13" s="408"/>
      <c r="I13" s="407"/>
    </row>
    <row r="14" spans="1:9" ht="34.5" customHeight="1" x14ac:dyDescent="0.3">
      <c r="A14" s="403"/>
      <c r="B14" s="398"/>
      <c r="C14" s="398"/>
      <c r="D14" s="398"/>
      <c r="E14" s="398"/>
      <c r="F14" s="398"/>
      <c r="G14" s="398"/>
      <c r="H14" s="398"/>
      <c r="I14" s="402"/>
    </row>
    <row r="15" spans="1:9" ht="38.25" customHeight="1" x14ac:dyDescent="0.3">
      <c r="A15" s="406"/>
      <c r="B15" s="405"/>
      <c r="C15" s="405"/>
      <c r="D15" s="405"/>
      <c r="E15" s="405"/>
      <c r="F15" s="405"/>
      <c r="G15" s="405"/>
      <c r="H15" s="405"/>
      <c r="I15" s="404"/>
    </row>
    <row r="16" spans="1:9" x14ac:dyDescent="0.3">
      <c r="A16" s="403"/>
      <c r="B16" s="398"/>
      <c r="C16" s="398"/>
      <c r="D16" s="398"/>
      <c r="E16" s="398"/>
      <c r="F16" s="398"/>
      <c r="G16" s="398"/>
      <c r="H16" s="398"/>
      <c r="I16" s="402"/>
    </row>
    <row r="17" spans="1:9" ht="26.25" customHeight="1" x14ac:dyDescent="0.3">
      <c r="A17" s="403"/>
      <c r="B17" s="398"/>
      <c r="C17" s="398"/>
      <c r="D17" s="398"/>
      <c r="E17" s="398"/>
      <c r="F17" s="398"/>
      <c r="G17" s="398"/>
      <c r="H17" s="398"/>
      <c r="I17" s="402"/>
    </row>
    <row r="18" spans="1:9" x14ac:dyDescent="0.3">
      <c r="A18" s="403"/>
      <c r="B18" s="398"/>
      <c r="C18" s="398"/>
      <c r="D18" s="398"/>
      <c r="E18" s="398"/>
      <c r="F18" s="398"/>
      <c r="G18" s="398"/>
      <c r="H18" s="398"/>
      <c r="I18" s="402"/>
    </row>
    <row r="19" spans="1:9" x14ac:dyDescent="0.3">
      <c r="A19" s="403"/>
      <c r="B19" s="398"/>
      <c r="C19" s="398"/>
      <c r="D19" s="398"/>
      <c r="E19" s="398"/>
      <c r="F19" s="398"/>
      <c r="G19" s="398"/>
      <c r="H19" s="398"/>
      <c r="I19" s="402"/>
    </row>
    <row r="20" spans="1:9" x14ac:dyDescent="0.3">
      <c r="A20" s="403"/>
      <c r="B20" s="398"/>
      <c r="C20" s="398"/>
      <c r="D20" s="398"/>
      <c r="E20" s="398"/>
      <c r="F20" s="398"/>
      <c r="G20" s="398"/>
      <c r="H20" s="398"/>
      <c r="I20" s="402"/>
    </row>
    <row r="21" spans="1:9" ht="17.25" thickBot="1" x14ac:dyDescent="0.35">
      <c r="A21" s="401"/>
      <c r="B21" s="400"/>
      <c r="C21" s="400"/>
      <c r="D21" s="400"/>
      <c r="E21" s="400"/>
      <c r="F21" s="400"/>
      <c r="G21" s="400"/>
      <c r="H21" s="400"/>
      <c r="I21" s="399"/>
    </row>
    <row r="22" spans="1:9" x14ac:dyDescent="0.3">
      <c r="A22" s="306" t="s">
        <v>181</v>
      </c>
    </row>
    <row r="26" spans="1:9" x14ac:dyDescent="0.3">
      <c r="A26" s="398"/>
      <c r="B26" s="398"/>
      <c r="C26" s="398"/>
      <c r="D26" s="398"/>
      <c r="E26" s="398"/>
      <c r="F26" s="398"/>
      <c r="G26" s="398"/>
      <c r="H26" s="398"/>
      <c r="I26" s="398"/>
    </row>
    <row r="27" spans="1:9" x14ac:dyDescent="0.3">
      <c r="A27" s="398"/>
      <c r="B27" s="398"/>
      <c r="C27" s="398"/>
      <c r="D27" s="398"/>
      <c r="E27" s="398"/>
      <c r="F27" s="398"/>
      <c r="G27" s="398"/>
      <c r="H27" s="398"/>
      <c r="I27" s="398"/>
    </row>
    <row r="28" spans="1:9" x14ac:dyDescent="0.3">
      <c r="A28" s="398"/>
      <c r="B28" s="398"/>
      <c r="C28" s="398"/>
      <c r="D28" s="398"/>
      <c r="E28" s="398"/>
      <c r="F28" s="398"/>
      <c r="G28" s="398"/>
      <c r="H28" s="398"/>
      <c r="I28" s="398"/>
    </row>
  </sheetData>
  <mergeCells count="9">
    <mergeCell ref="A15:I15"/>
    <mergeCell ref="A13:I13"/>
    <mergeCell ref="A1:I1"/>
    <mergeCell ref="A2:I2"/>
    <mergeCell ref="A3:I3"/>
    <mergeCell ref="B4:G4"/>
    <mergeCell ref="A7:I7"/>
    <mergeCell ref="A9:I9"/>
    <mergeCell ref="A11:I11"/>
  </mergeCells>
  <pageMargins left="0.43307086614173229" right="0.31496062992125984" top="0.74803149606299213" bottom="0.35433070866141736" header="0.31496062992125984" footer="0.31496062992125984"/>
  <pageSetup scale="8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8C0B-FE65-413E-B64B-31CE6EEB3A7E}">
  <sheetPr>
    <tabColor theme="0" tint="-0.249977111117893"/>
  </sheetPr>
  <dimension ref="A1:J49"/>
  <sheetViews>
    <sheetView view="pageBreakPreview" zoomScaleSheetLayoutView="100" workbookViewId="0">
      <selection activeCell="C61" sqref="C61"/>
    </sheetView>
  </sheetViews>
  <sheetFormatPr baseColWidth="10" defaultColWidth="11.28515625" defaultRowHeight="16.5" x14ac:dyDescent="0.3"/>
  <cols>
    <col min="1" max="1" width="3.7109375" style="306" customWidth="1"/>
    <col min="2" max="8" width="11.28515625" style="306"/>
    <col min="9" max="9" width="12.28515625" style="306" customWidth="1"/>
    <col min="10" max="16384" width="11.28515625" style="306"/>
  </cols>
  <sheetData>
    <row r="1" spans="1:10" x14ac:dyDescent="0.3">
      <c r="A1" s="419" t="str">
        <f>'ETCA-I-01'!A1:G1</f>
        <v>Comision Estatal del Agua</v>
      </c>
      <c r="B1" s="419"/>
      <c r="C1" s="419"/>
      <c r="D1" s="419"/>
      <c r="E1" s="419"/>
      <c r="F1" s="419"/>
      <c r="G1" s="419"/>
      <c r="H1" s="419"/>
      <c r="I1" s="419"/>
      <c r="J1" s="419"/>
    </row>
    <row r="2" spans="1:10" x14ac:dyDescent="0.3">
      <c r="A2" s="418" t="s">
        <v>435</v>
      </c>
      <c r="B2" s="418"/>
      <c r="C2" s="418"/>
      <c r="D2" s="418"/>
      <c r="E2" s="418"/>
      <c r="F2" s="418"/>
      <c r="G2" s="418"/>
      <c r="H2" s="418"/>
      <c r="I2" s="418"/>
      <c r="J2" s="418"/>
    </row>
    <row r="3" spans="1:10" x14ac:dyDescent="0.3">
      <c r="A3" s="213" t="str">
        <f>'ETCA-I-01'!A3:G3</f>
        <v>Al 31 de Diciembre de 2022</v>
      </c>
      <c r="B3" s="213"/>
      <c r="C3" s="213"/>
      <c r="D3" s="213"/>
      <c r="E3" s="213"/>
      <c r="F3" s="213"/>
      <c r="G3" s="213"/>
      <c r="H3" s="213"/>
      <c r="I3" s="213"/>
      <c r="J3" s="213"/>
    </row>
    <row r="4" spans="1:10" ht="18" customHeight="1" thickBot="1" x14ac:dyDescent="0.35">
      <c r="A4" s="434" t="s">
        <v>434</v>
      </c>
      <c r="B4" s="434"/>
      <c r="C4" s="434"/>
      <c r="D4" s="434"/>
      <c r="E4" s="434"/>
      <c r="F4" s="434"/>
      <c r="G4" s="434"/>
      <c r="H4" s="434"/>
      <c r="I4" s="433"/>
    </row>
    <row r="5" spans="1:10" x14ac:dyDescent="0.3">
      <c r="A5" s="414"/>
      <c r="B5" s="413"/>
      <c r="C5" s="413"/>
      <c r="D5" s="413"/>
      <c r="E5" s="413"/>
      <c r="F5" s="413"/>
      <c r="G5" s="413"/>
      <c r="H5" s="413"/>
      <c r="I5" s="413"/>
      <c r="J5" s="412"/>
    </row>
    <row r="6" spans="1:10" x14ac:dyDescent="0.3">
      <c r="A6" s="403"/>
      <c r="B6" s="398"/>
      <c r="C6" s="398"/>
      <c r="D6" s="398"/>
      <c r="E6" s="398"/>
      <c r="F6" s="398"/>
      <c r="G6" s="398"/>
      <c r="H6" s="398"/>
      <c r="I6" s="398"/>
      <c r="J6" s="402"/>
    </row>
    <row r="7" spans="1:10" x14ac:dyDescent="0.3">
      <c r="A7" s="403"/>
      <c r="B7" s="398"/>
      <c r="C7" s="398"/>
      <c r="D7" s="398"/>
      <c r="E7" s="398"/>
      <c r="F7" s="398"/>
      <c r="G7" s="398"/>
      <c r="H7" s="398"/>
      <c r="I7" s="398"/>
      <c r="J7" s="402"/>
    </row>
    <row r="8" spans="1:10" ht="6" customHeight="1" x14ac:dyDescent="0.3">
      <c r="A8" s="403"/>
      <c r="B8" s="398"/>
      <c r="C8" s="398"/>
      <c r="D8" s="398"/>
      <c r="E8" s="398"/>
      <c r="F8" s="398"/>
      <c r="G8" s="398"/>
      <c r="H8" s="398"/>
      <c r="I8" s="398"/>
      <c r="J8" s="402"/>
    </row>
    <row r="9" spans="1:10" ht="9" customHeight="1" thickBot="1" x14ac:dyDescent="0.35">
      <c r="A9" s="403"/>
      <c r="B9" s="398"/>
      <c r="C9" s="398"/>
      <c r="D9" s="398"/>
      <c r="E9" s="398"/>
      <c r="F9" s="398"/>
      <c r="G9" s="398"/>
      <c r="H9" s="398"/>
      <c r="I9" s="398"/>
      <c r="J9" s="402"/>
    </row>
    <row r="10" spans="1:10" ht="16.5" customHeight="1" x14ac:dyDescent="0.3">
      <c r="A10" s="403"/>
      <c r="B10" s="398"/>
      <c r="C10" s="432" t="s">
        <v>433</v>
      </c>
      <c r="D10" s="431"/>
      <c r="E10" s="431"/>
      <c r="F10" s="431"/>
      <c r="G10" s="431"/>
      <c r="H10" s="430"/>
      <c r="I10" s="398"/>
      <c r="J10" s="402"/>
    </row>
    <row r="11" spans="1:10" x14ac:dyDescent="0.3">
      <c r="A11" s="403"/>
      <c r="B11" s="398"/>
      <c r="C11" s="429"/>
      <c r="D11" s="428"/>
      <c r="E11" s="428"/>
      <c r="F11" s="428"/>
      <c r="G11" s="428"/>
      <c r="H11" s="427"/>
      <c r="I11" s="398"/>
      <c r="J11" s="402"/>
    </row>
    <row r="12" spans="1:10" x14ac:dyDescent="0.3">
      <c r="A12" s="403"/>
      <c r="B12" s="398"/>
      <c r="C12" s="429"/>
      <c r="D12" s="428"/>
      <c r="E12" s="428"/>
      <c r="F12" s="428"/>
      <c r="G12" s="428"/>
      <c r="H12" s="427"/>
      <c r="I12" s="398"/>
      <c r="J12" s="402"/>
    </row>
    <row r="13" spans="1:10" x14ac:dyDescent="0.3">
      <c r="A13" s="403"/>
      <c r="B13" s="398"/>
      <c r="C13" s="429"/>
      <c r="D13" s="428"/>
      <c r="E13" s="428"/>
      <c r="F13" s="428"/>
      <c r="G13" s="428"/>
      <c r="H13" s="427"/>
      <c r="I13" s="398"/>
      <c r="J13" s="402"/>
    </row>
    <row r="14" spans="1:10" x14ac:dyDescent="0.3">
      <c r="A14" s="403"/>
      <c r="B14" s="398"/>
      <c r="C14" s="429"/>
      <c r="D14" s="428"/>
      <c r="E14" s="428"/>
      <c r="F14" s="428"/>
      <c r="G14" s="428"/>
      <c r="H14" s="427"/>
      <c r="I14" s="398"/>
      <c r="J14" s="402"/>
    </row>
    <row r="15" spans="1:10" x14ac:dyDescent="0.3">
      <c r="A15" s="403"/>
      <c r="B15" s="398"/>
      <c r="C15" s="429"/>
      <c r="D15" s="428"/>
      <c r="E15" s="428"/>
      <c r="F15" s="428"/>
      <c r="G15" s="428"/>
      <c r="H15" s="427"/>
      <c r="I15" s="398"/>
      <c r="J15" s="402"/>
    </row>
    <row r="16" spans="1:10" ht="17.25" thickBot="1" x14ac:dyDescent="0.35">
      <c r="A16" s="403"/>
      <c r="B16" s="398"/>
      <c r="C16" s="426"/>
      <c r="D16" s="425"/>
      <c r="E16" s="425"/>
      <c r="F16" s="425"/>
      <c r="G16" s="425"/>
      <c r="H16" s="424"/>
      <c r="I16" s="398"/>
      <c r="J16" s="402"/>
    </row>
    <row r="17" spans="1:10" x14ac:dyDescent="0.3">
      <c r="A17" s="403"/>
      <c r="B17" s="398"/>
      <c r="C17" s="398"/>
      <c r="D17" s="398"/>
      <c r="E17" s="398"/>
      <c r="F17" s="398"/>
      <c r="G17" s="398"/>
      <c r="H17" s="398"/>
      <c r="I17" s="398"/>
      <c r="J17" s="402"/>
    </row>
    <row r="18" spans="1:10" x14ac:dyDescent="0.3">
      <c r="A18" s="403"/>
      <c r="B18" s="398"/>
      <c r="C18" s="420" t="s">
        <v>432</v>
      </c>
      <c r="D18" s="398"/>
      <c r="E18" s="398"/>
      <c r="F18" s="398"/>
      <c r="G18" s="398"/>
      <c r="H18" s="398"/>
      <c r="I18" s="398"/>
      <c r="J18" s="402"/>
    </row>
    <row r="19" spans="1:10" ht="9.75" customHeight="1" thickBot="1" x14ac:dyDescent="0.35">
      <c r="A19" s="403"/>
      <c r="B19" s="398"/>
      <c r="C19" s="420"/>
      <c r="D19" s="398"/>
      <c r="E19" s="398"/>
      <c r="F19" s="398"/>
      <c r="G19" s="398"/>
      <c r="H19" s="398"/>
      <c r="I19" s="398"/>
      <c r="J19" s="402"/>
    </row>
    <row r="20" spans="1:10" x14ac:dyDescent="0.3">
      <c r="A20" s="403"/>
      <c r="B20" s="398"/>
      <c r="C20" s="423" t="s">
        <v>431</v>
      </c>
      <c r="D20" s="413"/>
      <c r="E20" s="413"/>
      <c r="F20" s="413"/>
      <c r="G20" s="413"/>
      <c r="H20" s="412"/>
      <c r="I20" s="398"/>
      <c r="J20" s="402"/>
    </row>
    <row r="21" spans="1:10" x14ac:dyDescent="0.3">
      <c r="A21" s="403"/>
      <c r="B21" s="398"/>
      <c r="C21" s="411" t="s">
        <v>430</v>
      </c>
      <c r="D21" s="398"/>
      <c r="E21" s="398"/>
      <c r="F21" s="398"/>
      <c r="G21" s="398"/>
      <c r="H21" s="402"/>
      <c r="I21" s="398"/>
      <c r="J21" s="402"/>
    </row>
    <row r="22" spans="1:10" x14ac:dyDescent="0.3">
      <c r="A22" s="403"/>
      <c r="B22" s="398"/>
      <c r="C22" s="411" t="s">
        <v>429</v>
      </c>
      <c r="D22" s="398"/>
      <c r="E22" s="398"/>
      <c r="F22" s="398"/>
      <c r="G22" s="398"/>
      <c r="H22" s="402"/>
      <c r="I22" s="398"/>
      <c r="J22" s="402"/>
    </row>
    <row r="23" spans="1:10" ht="17.25" thickBot="1" x14ac:dyDescent="0.35">
      <c r="A23" s="403"/>
      <c r="B23" s="398"/>
      <c r="C23" s="422" t="s">
        <v>428</v>
      </c>
      <c r="D23" s="400"/>
      <c r="E23" s="400"/>
      <c r="F23" s="400"/>
      <c r="G23" s="400"/>
      <c r="H23" s="399"/>
      <c r="I23" s="398"/>
      <c r="J23" s="402"/>
    </row>
    <row r="24" spans="1:10" x14ac:dyDescent="0.3">
      <c r="A24" s="403"/>
      <c r="B24" s="398"/>
      <c r="C24" s="398"/>
      <c r="D24" s="398"/>
      <c r="E24" s="398"/>
      <c r="F24" s="398"/>
      <c r="G24" s="398"/>
      <c r="H24" s="398"/>
      <c r="I24" s="398"/>
      <c r="J24" s="402"/>
    </row>
    <row r="25" spans="1:10" x14ac:dyDescent="0.3">
      <c r="A25" s="421" t="s">
        <v>427</v>
      </c>
      <c r="B25" s="398" t="s">
        <v>426</v>
      </c>
      <c r="C25" s="398"/>
      <c r="D25" s="398"/>
      <c r="E25" s="398"/>
      <c r="F25" s="398"/>
      <c r="G25" s="398"/>
      <c r="H25" s="398"/>
      <c r="I25" s="398"/>
      <c r="J25" s="402"/>
    </row>
    <row r="26" spans="1:10" x14ac:dyDescent="0.3">
      <c r="A26" s="421" t="s">
        <v>425</v>
      </c>
      <c r="B26" s="398" t="s">
        <v>424</v>
      </c>
      <c r="C26" s="398"/>
      <c r="D26" s="398"/>
      <c r="E26" s="398"/>
      <c r="F26" s="398"/>
      <c r="G26" s="398"/>
      <c r="H26" s="398"/>
      <c r="I26" s="398"/>
      <c r="J26" s="402"/>
    </row>
    <row r="27" spans="1:10" x14ac:dyDescent="0.3">
      <c r="A27" s="421" t="s">
        <v>423</v>
      </c>
      <c r="B27" s="398" t="s">
        <v>422</v>
      </c>
      <c r="C27" s="398"/>
      <c r="D27" s="398"/>
      <c r="E27" s="398"/>
      <c r="F27" s="398"/>
      <c r="G27" s="398"/>
      <c r="H27" s="398"/>
      <c r="I27" s="398"/>
      <c r="J27" s="402"/>
    </row>
    <row r="28" spans="1:10" x14ac:dyDescent="0.3">
      <c r="A28" s="421" t="s">
        <v>421</v>
      </c>
      <c r="B28" s="398" t="s">
        <v>420</v>
      </c>
      <c r="C28" s="398"/>
      <c r="D28" s="398"/>
      <c r="E28" s="398"/>
      <c r="F28" s="398"/>
      <c r="G28" s="398"/>
      <c r="H28" s="398"/>
      <c r="I28" s="398"/>
      <c r="J28" s="402"/>
    </row>
    <row r="29" spans="1:10" x14ac:dyDescent="0.3">
      <c r="A29" s="421" t="s">
        <v>419</v>
      </c>
      <c r="B29" s="398" t="s">
        <v>418</v>
      </c>
      <c r="C29" s="398"/>
      <c r="D29" s="398"/>
      <c r="E29" s="398"/>
      <c r="F29" s="398"/>
      <c r="G29" s="398"/>
      <c r="H29" s="398"/>
      <c r="I29" s="398"/>
      <c r="J29" s="402"/>
    </row>
    <row r="30" spans="1:10" x14ac:dyDescent="0.3">
      <c r="A30" s="421" t="s">
        <v>417</v>
      </c>
      <c r="B30" s="398" t="s">
        <v>416</v>
      </c>
      <c r="C30" s="398"/>
      <c r="D30" s="398"/>
      <c r="E30" s="398"/>
      <c r="F30" s="398"/>
      <c r="G30" s="398"/>
      <c r="H30" s="398"/>
      <c r="I30" s="398"/>
      <c r="J30" s="402"/>
    </row>
    <row r="31" spans="1:10" x14ac:dyDescent="0.3">
      <c r="A31" s="421" t="s">
        <v>415</v>
      </c>
      <c r="B31" s="398" t="s">
        <v>414</v>
      </c>
      <c r="C31" s="398"/>
      <c r="D31" s="398"/>
      <c r="E31" s="398"/>
      <c r="F31" s="398"/>
      <c r="G31" s="398"/>
      <c r="H31" s="398"/>
      <c r="I31" s="398"/>
      <c r="J31" s="402"/>
    </row>
    <row r="32" spans="1:10" x14ac:dyDescent="0.3">
      <c r="A32" s="421" t="s">
        <v>413</v>
      </c>
      <c r="B32" s="398" t="s">
        <v>412</v>
      </c>
      <c r="C32" s="398"/>
      <c r="D32" s="398"/>
      <c r="E32" s="398"/>
      <c r="F32" s="398"/>
      <c r="G32" s="398"/>
      <c r="H32" s="398"/>
      <c r="I32" s="398"/>
      <c r="J32" s="402"/>
    </row>
    <row r="33" spans="1:10" x14ac:dyDescent="0.3">
      <c r="A33" s="421" t="s">
        <v>411</v>
      </c>
      <c r="B33" s="398" t="s">
        <v>410</v>
      </c>
      <c r="C33" s="398"/>
      <c r="D33" s="398"/>
      <c r="E33" s="398"/>
      <c r="F33" s="398"/>
      <c r="G33" s="398"/>
      <c r="H33" s="398"/>
      <c r="I33" s="398"/>
      <c r="J33" s="402"/>
    </row>
    <row r="34" spans="1:10" x14ac:dyDescent="0.3">
      <c r="A34" s="421" t="s">
        <v>409</v>
      </c>
      <c r="B34" s="398" t="s">
        <v>408</v>
      </c>
      <c r="C34" s="398"/>
      <c r="D34" s="398"/>
      <c r="E34" s="398"/>
      <c r="F34" s="398"/>
      <c r="G34" s="398"/>
      <c r="H34" s="398"/>
      <c r="I34" s="398"/>
      <c r="J34" s="402"/>
    </row>
    <row r="35" spans="1:10" x14ac:dyDescent="0.3">
      <c r="A35" s="421" t="s">
        <v>407</v>
      </c>
      <c r="B35" s="398" t="s">
        <v>406</v>
      </c>
      <c r="C35" s="398"/>
      <c r="D35" s="398"/>
      <c r="E35" s="398"/>
      <c r="F35" s="398"/>
      <c r="G35" s="398"/>
      <c r="H35" s="398"/>
      <c r="I35" s="398"/>
      <c r="J35" s="402"/>
    </row>
    <row r="36" spans="1:10" x14ac:dyDescent="0.3">
      <c r="A36" s="421" t="s">
        <v>405</v>
      </c>
      <c r="B36" s="398" t="s">
        <v>404</v>
      </c>
      <c r="C36" s="398"/>
      <c r="D36" s="398"/>
      <c r="E36" s="398"/>
      <c r="F36" s="398"/>
      <c r="G36" s="398"/>
      <c r="H36" s="398"/>
      <c r="I36" s="398"/>
      <c r="J36" s="402"/>
    </row>
    <row r="37" spans="1:10" x14ac:dyDescent="0.3">
      <c r="A37" s="421" t="s">
        <v>403</v>
      </c>
      <c r="B37" s="398" t="s">
        <v>402</v>
      </c>
      <c r="C37" s="398"/>
      <c r="D37" s="398"/>
      <c r="E37" s="398"/>
      <c r="F37" s="398"/>
      <c r="G37" s="398"/>
      <c r="H37" s="398"/>
      <c r="I37" s="398"/>
      <c r="J37" s="402"/>
    </row>
    <row r="38" spans="1:10" x14ac:dyDescent="0.3">
      <c r="A38" s="421" t="s">
        <v>401</v>
      </c>
      <c r="B38" s="398" t="s">
        <v>400</v>
      </c>
      <c r="C38" s="398"/>
      <c r="D38" s="398"/>
      <c r="E38" s="398"/>
      <c r="F38" s="398"/>
      <c r="G38" s="398"/>
      <c r="H38" s="398"/>
      <c r="I38" s="398"/>
      <c r="J38" s="402"/>
    </row>
    <row r="39" spans="1:10" x14ac:dyDescent="0.3">
      <c r="A39" s="421" t="s">
        <v>399</v>
      </c>
      <c r="B39" s="398" t="s">
        <v>398</v>
      </c>
      <c r="C39" s="398"/>
      <c r="D39" s="398"/>
      <c r="E39" s="398"/>
      <c r="F39" s="398"/>
      <c r="G39" s="398"/>
      <c r="H39" s="398"/>
      <c r="I39" s="398"/>
      <c r="J39" s="402"/>
    </row>
    <row r="40" spans="1:10" x14ac:dyDescent="0.3">
      <c r="A40" s="421" t="s">
        <v>397</v>
      </c>
      <c r="B40" s="398" t="s">
        <v>396</v>
      </c>
      <c r="C40" s="398"/>
      <c r="D40" s="398"/>
      <c r="E40" s="398"/>
      <c r="F40" s="398"/>
      <c r="G40" s="398"/>
      <c r="H40" s="398"/>
      <c r="I40" s="398"/>
      <c r="J40" s="402"/>
    </row>
    <row r="41" spans="1:10" x14ac:dyDescent="0.3">
      <c r="A41" s="421" t="s">
        <v>395</v>
      </c>
      <c r="B41" s="398" t="s">
        <v>394</v>
      </c>
      <c r="C41" s="398"/>
      <c r="D41" s="398"/>
      <c r="E41" s="398"/>
      <c r="F41" s="398"/>
      <c r="G41" s="398"/>
      <c r="H41" s="398"/>
      <c r="I41" s="398"/>
      <c r="J41" s="402"/>
    </row>
    <row r="42" spans="1:10" x14ac:dyDescent="0.3">
      <c r="A42" s="403"/>
      <c r="B42" s="398"/>
      <c r="C42" s="398"/>
      <c r="D42" s="398"/>
      <c r="E42" s="398"/>
      <c r="F42" s="398"/>
      <c r="G42" s="398"/>
      <c r="H42" s="398"/>
      <c r="I42" s="398"/>
      <c r="J42" s="402"/>
    </row>
    <row r="43" spans="1:10" x14ac:dyDescent="0.3">
      <c r="A43" s="403"/>
      <c r="B43" s="398"/>
      <c r="C43" s="398"/>
      <c r="D43" s="398"/>
      <c r="E43" s="398"/>
      <c r="F43" s="398"/>
      <c r="G43" s="398"/>
      <c r="H43" s="398"/>
      <c r="I43" s="398"/>
      <c r="J43" s="402"/>
    </row>
    <row r="44" spans="1:10" x14ac:dyDescent="0.3">
      <c r="A44" s="403"/>
      <c r="B44" s="398"/>
      <c r="C44" s="398"/>
      <c r="D44" s="398"/>
      <c r="E44" s="398"/>
      <c r="F44" s="398"/>
      <c r="G44" s="398"/>
      <c r="H44" s="398"/>
      <c r="I44" s="398"/>
      <c r="J44" s="402"/>
    </row>
    <row r="45" spans="1:10" x14ac:dyDescent="0.3">
      <c r="A45" s="403"/>
      <c r="B45" s="398"/>
      <c r="C45" s="398"/>
      <c r="D45" s="398"/>
      <c r="E45" s="398"/>
      <c r="F45" s="398"/>
      <c r="G45" s="398"/>
      <c r="H45" s="398"/>
      <c r="I45" s="398"/>
      <c r="J45" s="402"/>
    </row>
    <row r="46" spans="1:10" x14ac:dyDescent="0.3">
      <c r="A46" s="403"/>
      <c r="B46" s="398"/>
      <c r="C46" s="398"/>
      <c r="D46" s="398"/>
      <c r="E46" s="398"/>
      <c r="F46" s="398"/>
      <c r="G46" s="398"/>
      <c r="H46" s="398"/>
      <c r="I46" s="398"/>
      <c r="J46" s="402"/>
    </row>
    <row r="47" spans="1:10" x14ac:dyDescent="0.3">
      <c r="A47" s="403"/>
      <c r="B47" s="398"/>
      <c r="C47" s="398"/>
      <c r="D47" s="398"/>
      <c r="E47" s="398"/>
      <c r="F47" s="398"/>
      <c r="G47" s="398"/>
      <c r="H47" s="398"/>
      <c r="I47" s="398"/>
      <c r="J47" s="402"/>
    </row>
    <row r="48" spans="1:10" x14ac:dyDescent="0.3">
      <c r="A48" s="403"/>
      <c r="B48" s="398"/>
      <c r="C48" s="398"/>
      <c r="D48" s="398"/>
      <c r="E48" s="398"/>
      <c r="F48" s="398"/>
      <c r="G48" s="398"/>
      <c r="H48" s="398"/>
      <c r="I48" s="420"/>
      <c r="J48" s="402"/>
    </row>
    <row r="49" spans="1:10" ht="17.25" thickBot="1" x14ac:dyDescent="0.35">
      <c r="A49" s="401"/>
      <c r="B49" s="400"/>
      <c r="C49" s="400"/>
      <c r="D49" s="400"/>
      <c r="E49" s="400"/>
      <c r="F49" s="400"/>
      <c r="G49" s="400"/>
      <c r="H49" s="400"/>
      <c r="I49" s="400"/>
      <c r="J49" s="399"/>
    </row>
  </sheetData>
  <mergeCells count="5">
    <mergeCell ref="C10:H16"/>
    <mergeCell ref="A1:J1"/>
    <mergeCell ref="A2:J2"/>
    <mergeCell ref="A3:J3"/>
    <mergeCell ref="A4:H4"/>
  </mergeCells>
  <pageMargins left="0.43307086614173229" right="0.35433070866141736" top="0.47244094488188981" bottom="0.62992125984251968"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DA165-F7D7-4BF8-BAB6-5185F4C0613C}">
  <sheetPr>
    <tabColor theme="0" tint="-0.249977111117893"/>
  </sheetPr>
  <dimension ref="A1:H74"/>
  <sheetViews>
    <sheetView view="pageBreakPreview" zoomScaleSheetLayoutView="100" workbookViewId="0">
      <selection activeCell="C61" sqref="C61"/>
    </sheetView>
  </sheetViews>
  <sheetFormatPr baseColWidth="10" defaultColWidth="11.42578125" defaultRowHeight="15" x14ac:dyDescent="0.25"/>
  <cols>
    <col min="1" max="1" width="40.28515625" customWidth="1"/>
    <col min="2" max="2" width="18.42578125" customWidth="1"/>
    <col min="3" max="3" width="18.140625" customWidth="1"/>
    <col min="4" max="4" width="1.28515625" customWidth="1"/>
    <col min="5" max="5" width="40.28515625" customWidth="1"/>
    <col min="6" max="6" width="18.140625" bestFit="1" customWidth="1"/>
    <col min="7" max="7" width="17.7109375" customWidth="1"/>
    <col min="8" max="8" width="15.42578125" customWidth="1"/>
  </cols>
  <sheetData>
    <row r="1" spans="1:7" ht="15.75" x14ac:dyDescent="0.25">
      <c r="A1" s="104" t="str">
        <f>'ETCA-I-01'!A1:G1</f>
        <v>Comision Estatal del Agua</v>
      </c>
      <c r="B1" s="104"/>
      <c r="C1" s="104"/>
      <c r="D1" s="104"/>
      <c r="E1" s="104"/>
      <c r="F1" s="104"/>
      <c r="G1" s="104"/>
    </row>
    <row r="2" spans="1:7" ht="14.25" customHeight="1" x14ac:dyDescent="0.25">
      <c r="A2" s="67" t="s">
        <v>179</v>
      </c>
      <c r="B2" s="67"/>
      <c r="C2" s="67"/>
      <c r="D2" s="67"/>
      <c r="E2" s="67"/>
      <c r="F2" s="67"/>
      <c r="G2" s="67"/>
    </row>
    <row r="3" spans="1:7" ht="12.75" customHeight="1" x14ac:dyDescent="0.25">
      <c r="A3" s="103" t="s">
        <v>178</v>
      </c>
      <c r="B3" s="103"/>
      <c r="C3" s="103"/>
      <c r="D3" s="103"/>
      <c r="E3" s="103"/>
      <c r="F3" s="103"/>
      <c r="G3" s="103"/>
    </row>
    <row r="4" spans="1:7" ht="12" customHeight="1" thickBot="1" x14ac:dyDescent="0.3">
      <c r="A4" s="102" t="s">
        <v>177</v>
      </c>
      <c r="B4" s="102"/>
      <c r="C4" s="102"/>
      <c r="D4" s="102"/>
      <c r="E4" s="102"/>
      <c r="F4" s="102"/>
      <c r="G4" s="102"/>
    </row>
    <row r="5" spans="1:7" ht="21" customHeight="1" thickBot="1" x14ac:dyDescent="0.3">
      <c r="A5" s="101" t="s">
        <v>176</v>
      </c>
      <c r="B5" s="98">
        <v>2022</v>
      </c>
      <c r="C5" s="98" t="s">
        <v>175</v>
      </c>
      <c r="D5" s="100"/>
      <c r="E5" s="99" t="s">
        <v>176</v>
      </c>
      <c r="F5" s="98">
        <v>2022</v>
      </c>
      <c r="G5" s="98" t="s">
        <v>175</v>
      </c>
    </row>
    <row r="6" spans="1:7" ht="15.75" customHeight="1" x14ac:dyDescent="0.25">
      <c r="A6" s="84" t="s">
        <v>59</v>
      </c>
      <c r="B6" s="76"/>
      <c r="C6" s="76"/>
      <c r="D6" s="77"/>
      <c r="E6" s="76" t="s">
        <v>58</v>
      </c>
      <c r="F6" s="76"/>
      <c r="G6" s="76"/>
    </row>
    <row r="7" spans="1:7" ht="10.5" customHeight="1" x14ac:dyDescent="0.25">
      <c r="A7" s="84" t="s">
        <v>57</v>
      </c>
      <c r="B7" s="81"/>
      <c r="C7" s="81"/>
      <c r="D7" s="77"/>
      <c r="E7" s="76" t="s">
        <v>56</v>
      </c>
      <c r="F7" s="81"/>
      <c r="G7" s="81"/>
    </row>
    <row r="8" spans="1:7" s="97" customFormat="1" ht="25.5" x14ac:dyDescent="0.25">
      <c r="A8" s="84" t="s">
        <v>174</v>
      </c>
      <c r="B8" s="75">
        <f>SUM(B9:B15)</f>
        <v>957189133.8599999</v>
      </c>
      <c r="C8" s="75">
        <f>SUM(C9:C15)</f>
        <v>101442039.81</v>
      </c>
      <c r="D8" s="86"/>
      <c r="E8" s="76" t="s">
        <v>173</v>
      </c>
      <c r="F8" s="75">
        <f>SUM(F9:F17)</f>
        <v>339451808.84000003</v>
      </c>
      <c r="G8" s="75">
        <f>SUM(G9:G17)</f>
        <v>312535616.83000004</v>
      </c>
    </row>
    <row r="9" spans="1:7" x14ac:dyDescent="0.25">
      <c r="A9" s="96" t="s">
        <v>172</v>
      </c>
      <c r="B9" s="80">
        <v>166700</v>
      </c>
      <c r="C9" s="80">
        <v>180700</v>
      </c>
      <c r="D9" s="77"/>
      <c r="E9" s="81" t="s">
        <v>171</v>
      </c>
      <c r="F9" s="80">
        <v>1387956.64</v>
      </c>
      <c r="G9" s="80">
        <v>1368431.5</v>
      </c>
    </row>
    <row r="10" spans="1:7" x14ac:dyDescent="0.25">
      <c r="A10" s="96" t="s">
        <v>170</v>
      </c>
      <c r="B10" s="80">
        <v>913388580.29999995</v>
      </c>
      <c r="C10" s="80">
        <v>95191969.870000005</v>
      </c>
      <c r="D10" s="77"/>
      <c r="E10" s="81" t="s">
        <v>169</v>
      </c>
      <c r="F10" s="80">
        <v>9585892.6400000006</v>
      </c>
      <c r="G10" s="80">
        <v>28176444.75</v>
      </c>
    </row>
    <row r="11" spans="1:7" x14ac:dyDescent="0.25">
      <c r="A11" s="96" t="s">
        <v>168</v>
      </c>
      <c r="B11" s="80">
        <v>0</v>
      </c>
      <c r="C11" s="80">
        <v>0</v>
      </c>
      <c r="D11" s="77"/>
      <c r="E11" s="82" t="s">
        <v>167</v>
      </c>
      <c r="F11" s="80">
        <v>21142433.800000001</v>
      </c>
      <c r="G11" s="80">
        <v>2189345.2799999998</v>
      </c>
    </row>
    <row r="12" spans="1:7" x14ac:dyDescent="0.25">
      <c r="A12" s="96" t="s">
        <v>166</v>
      </c>
      <c r="B12" s="80">
        <v>43633853.560000002</v>
      </c>
      <c r="C12" s="80">
        <v>6069369.9400000004</v>
      </c>
      <c r="D12" s="77"/>
      <c r="E12" s="82" t="s">
        <v>165</v>
      </c>
      <c r="F12" s="80">
        <v>0</v>
      </c>
      <c r="G12" s="80">
        <v>0</v>
      </c>
    </row>
    <row r="13" spans="1:7" x14ac:dyDescent="0.25">
      <c r="A13" s="96" t="s">
        <v>164</v>
      </c>
      <c r="B13" s="80">
        <v>0</v>
      </c>
      <c r="C13" s="80">
        <v>0</v>
      </c>
      <c r="D13" s="77"/>
      <c r="E13" s="81" t="s">
        <v>163</v>
      </c>
      <c r="F13" s="80">
        <v>40838877.380000003</v>
      </c>
      <c r="G13" s="80">
        <v>59521076.359999999</v>
      </c>
    </row>
    <row r="14" spans="1:7" ht="25.5" x14ac:dyDescent="0.25">
      <c r="A14" s="96" t="s">
        <v>162</v>
      </c>
      <c r="B14" s="80">
        <v>0</v>
      </c>
      <c r="C14" s="80">
        <v>0</v>
      </c>
      <c r="D14" s="77"/>
      <c r="E14" s="81" t="s">
        <v>161</v>
      </c>
      <c r="F14" s="80">
        <v>0</v>
      </c>
      <c r="G14" s="80">
        <v>0</v>
      </c>
    </row>
    <row r="15" spans="1:7" x14ac:dyDescent="0.25">
      <c r="A15" s="96" t="s">
        <v>160</v>
      </c>
      <c r="B15" s="80">
        <v>0</v>
      </c>
      <c r="C15" s="80">
        <v>0</v>
      </c>
      <c r="D15" s="77"/>
      <c r="E15" s="82" t="s">
        <v>159</v>
      </c>
      <c r="F15" s="80">
        <v>54753708.200000003</v>
      </c>
      <c r="G15" s="80">
        <v>50277351.309999995</v>
      </c>
    </row>
    <row r="16" spans="1:7" ht="25.5" x14ac:dyDescent="0.25">
      <c r="A16" s="95" t="s">
        <v>158</v>
      </c>
      <c r="B16" s="75">
        <f>SUM(B17:B23)</f>
        <v>1015779646.89</v>
      </c>
      <c r="C16" s="75">
        <f>SUM(C17:C23)</f>
        <v>910177822.13000011</v>
      </c>
      <c r="D16" s="77"/>
      <c r="E16" s="81" t="s">
        <v>157</v>
      </c>
      <c r="F16" s="80">
        <v>0</v>
      </c>
      <c r="G16" s="80">
        <v>0</v>
      </c>
    </row>
    <row r="17" spans="1:7" x14ac:dyDescent="0.25">
      <c r="A17" s="79" t="s">
        <v>156</v>
      </c>
      <c r="B17" s="80">
        <v>0</v>
      </c>
      <c r="C17" s="80">
        <v>0</v>
      </c>
      <c r="D17" s="77"/>
      <c r="E17" s="81" t="s">
        <v>155</v>
      </c>
      <c r="F17" s="80">
        <v>211742940.18000001</v>
      </c>
      <c r="G17" s="80">
        <v>171002967.63000003</v>
      </c>
    </row>
    <row r="18" spans="1:7" ht="19.5" customHeight="1" x14ac:dyDescent="0.25">
      <c r="A18" s="79" t="s">
        <v>154</v>
      </c>
      <c r="B18" s="80">
        <v>710156347.97000003</v>
      </c>
      <c r="C18" s="80">
        <v>632319939.19000006</v>
      </c>
      <c r="D18" s="77"/>
      <c r="E18" s="76" t="s">
        <v>153</v>
      </c>
      <c r="F18" s="75">
        <f>SUM(F19:F21)</f>
        <v>2456972.27</v>
      </c>
      <c r="G18" s="75">
        <f>SUM(G19:G21)</f>
        <v>2128873.35</v>
      </c>
    </row>
    <row r="19" spans="1:7" ht="15.75" customHeight="1" x14ac:dyDescent="0.25">
      <c r="A19" s="79" t="s">
        <v>152</v>
      </c>
      <c r="B19" s="80">
        <v>289489698.59999996</v>
      </c>
      <c r="C19" s="80">
        <v>267473317.73000002</v>
      </c>
      <c r="D19" s="77"/>
      <c r="E19" s="81" t="s">
        <v>151</v>
      </c>
      <c r="F19" s="80">
        <v>0</v>
      </c>
      <c r="G19" s="80">
        <v>0</v>
      </c>
    </row>
    <row r="20" spans="1:7" ht="25.5" x14ac:dyDescent="0.25">
      <c r="A20" s="79" t="s">
        <v>150</v>
      </c>
      <c r="B20" s="80">
        <v>0</v>
      </c>
      <c r="C20" s="80">
        <v>0</v>
      </c>
      <c r="D20" s="77"/>
      <c r="E20" s="81" t="s">
        <v>149</v>
      </c>
      <c r="F20" s="80">
        <v>0</v>
      </c>
      <c r="G20" s="80">
        <v>0</v>
      </c>
    </row>
    <row r="21" spans="1:7" ht="14.25" customHeight="1" x14ac:dyDescent="0.25">
      <c r="A21" s="88" t="s">
        <v>148</v>
      </c>
      <c r="B21" s="80">
        <v>0</v>
      </c>
      <c r="C21" s="80">
        <v>0</v>
      </c>
      <c r="D21" s="77"/>
      <c r="E21" s="81" t="s">
        <v>147</v>
      </c>
      <c r="F21" s="80">
        <v>2456972.27</v>
      </c>
      <c r="G21" s="80">
        <v>2128873.35</v>
      </c>
    </row>
    <row r="22" spans="1:7" ht="25.5" x14ac:dyDescent="0.25">
      <c r="A22" s="79" t="s">
        <v>146</v>
      </c>
      <c r="B22" s="80">
        <v>0</v>
      </c>
      <c r="C22" s="80">
        <v>0</v>
      </c>
      <c r="D22" s="77"/>
      <c r="E22" s="76" t="s">
        <v>145</v>
      </c>
      <c r="F22" s="75">
        <f>SUM(F23:F24)</f>
        <v>0.02</v>
      </c>
      <c r="G22" s="75">
        <f>SUM(G23:G24)</f>
        <v>0</v>
      </c>
    </row>
    <row r="23" spans="1:7" ht="22.5" customHeight="1" x14ac:dyDescent="0.25">
      <c r="A23" s="79" t="s">
        <v>144</v>
      </c>
      <c r="B23" s="80">
        <v>16133600.32</v>
      </c>
      <c r="C23" s="80">
        <v>10384565.210000001</v>
      </c>
      <c r="D23" s="77"/>
      <c r="E23" s="81" t="s">
        <v>143</v>
      </c>
      <c r="F23" s="80">
        <v>0.02</v>
      </c>
      <c r="G23" s="80">
        <v>0</v>
      </c>
    </row>
    <row r="24" spans="1:7" ht="25.5" x14ac:dyDescent="0.25">
      <c r="A24" s="84" t="s">
        <v>142</v>
      </c>
      <c r="B24" s="75">
        <f>SUM(B25:B29)</f>
        <v>124199491.34999999</v>
      </c>
      <c r="C24" s="75">
        <f>SUM(C25:C29)</f>
        <v>27286984.120000001</v>
      </c>
      <c r="D24" s="77"/>
      <c r="E24" s="81" t="s">
        <v>141</v>
      </c>
      <c r="F24" s="80">
        <v>0</v>
      </c>
      <c r="G24" s="80">
        <v>0</v>
      </c>
    </row>
    <row r="25" spans="1:7" ht="24" customHeight="1" x14ac:dyDescent="0.25">
      <c r="A25" s="79" t="s">
        <v>140</v>
      </c>
      <c r="B25" s="80">
        <v>159.18</v>
      </c>
      <c r="C25" s="80">
        <v>0</v>
      </c>
      <c r="D25" s="77"/>
      <c r="E25" s="81" t="s">
        <v>139</v>
      </c>
      <c r="F25" s="80">
        <v>0</v>
      </c>
      <c r="G25" s="80">
        <v>0</v>
      </c>
    </row>
    <row r="26" spans="1:7" ht="25.5" x14ac:dyDescent="0.25">
      <c r="A26" s="79" t="s">
        <v>138</v>
      </c>
      <c r="B26" s="80">
        <v>5025059.7</v>
      </c>
      <c r="C26" s="80">
        <v>5025059.7</v>
      </c>
      <c r="D26" s="77"/>
      <c r="E26" s="76" t="s">
        <v>137</v>
      </c>
      <c r="F26" s="75">
        <f>SUM(F27:F29)</f>
        <v>0</v>
      </c>
      <c r="G26" s="75">
        <f>SUM(G27:G29)</f>
        <v>0</v>
      </c>
    </row>
    <row r="27" spans="1:7" ht="21" customHeight="1" x14ac:dyDescent="0.25">
      <c r="A27" s="79" t="s">
        <v>136</v>
      </c>
      <c r="B27" s="80">
        <v>0</v>
      </c>
      <c r="C27" s="80">
        <v>0</v>
      </c>
      <c r="D27" s="77"/>
      <c r="E27" s="81" t="s">
        <v>135</v>
      </c>
      <c r="F27" s="80">
        <v>0</v>
      </c>
      <c r="G27" s="80">
        <v>0</v>
      </c>
    </row>
    <row r="28" spans="1:7" ht="19.5" customHeight="1" x14ac:dyDescent="0.25">
      <c r="A28" s="79" t="s">
        <v>134</v>
      </c>
      <c r="B28" s="80">
        <v>119174272.47</v>
      </c>
      <c r="C28" s="80">
        <v>20409342.420000002</v>
      </c>
      <c r="D28" s="77"/>
      <c r="E28" s="81" t="s">
        <v>133</v>
      </c>
      <c r="F28" s="80">
        <v>0</v>
      </c>
      <c r="G28" s="80">
        <v>0</v>
      </c>
    </row>
    <row r="29" spans="1:7" ht="23.25" customHeight="1" x14ac:dyDescent="0.25">
      <c r="A29" s="79" t="s">
        <v>132</v>
      </c>
      <c r="B29" s="80">
        <v>0</v>
      </c>
      <c r="C29" s="80">
        <v>1852582</v>
      </c>
      <c r="D29" s="77"/>
      <c r="E29" s="81" t="s">
        <v>131</v>
      </c>
      <c r="F29" s="80">
        <v>0</v>
      </c>
      <c r="G29" s="80">
        <v>0</v>
      </c>
    </row>
    <row r="30" spans="1:7" ht="25.5" x14ac:dyDescent="0.25">
      <c r="A30" s="84" t="s">
        <v>130</v>
      </c>
      <c r="B30" s="75">
        <f>SUM(B31:B35)</f>
        <v>0</v>
      </c>
      <c r="C30" s="75">
        <f>SUM(C31:C35)</f>
        <v>0</v>
      </c>
      <c r="D30" s="77"/>
      <c r="E30" s="76" t="s">
        <v>129</v>
      </c>
      <c r="F30" s="75">
        <f>SUM(F31:F36)</f>
        <v>0</v>
      </c>
      <c r="G30" s="75">
        <f>SUM(G31:G36)</f>
        <v>0</v>
      </c>
    </row>
    <row r="31" spans="1:7" ht="12.75" customHeight="1" x14ac:dyDescent="0.25">
      <c r="A31" s="79" t="s">
        <v>128</v>
      </c>
      <c r="B31" s="80">
        <v>0</v>
      </c>
      <c r="C31" s="80">
        <v>0</v>
      </c>
      <c r="D31" s="77"/>
      <c r="E31" s="81" t="s">
        <v>127</v>
      </c>
      <c r="F31" s="80">
        <v>0</v>
      </c>
      <c r="G31" s="80">
        <v>0</v>
      </c>
    </row>
    <row r="32" spans="1:7" ht="12.75" customHeight="1" x14ac:dyDescent="0.25">
      <c r="A32" s="79" t="s">
        <v>126</v>
      </c>
      <c r="B32" s="80">
        <v>0</v>
      </c>
      <c r="C32" s="80">
        <v>0</v>
      </c>
      <c r="D32" s="77"/>
      <c r="E32" s="81" t="s">
        <v>125</v>
      </c>
      <c r="F32" s="80">
        <v>0</v>
      </c>
      <c r="G32" s="80">
        <v>0</v>
      </c>
    </row>
    <row r="33" spans="1:7" ht="12.75" customHeight="1" x14ac:dyDescent="0.25">
      <c r="A33" s="79" t="s">
        <v>124</v>
      </c>
      <c r="B33" s="80">
        <v>0</v>
      </c>
      <c r="C33" s="80">
        <v>0</v>
      </c>
      <c r="D33" s="77"/>
      <c r="E33" s="81" t="s">
        <v>123</v>
      </c>
      <c r="F33" s="80">
        <v>0</v>
      </c>
      <c r="G33" s="80">
        <v>0</v>
      </c>
    </row>
    <row r="34" spans="1:7" ht="25.5" x14ac:dyDescent="0.25">
      <c r="A34" s="79" t="s">
        <v>122</v>
      </c>
      <c r="B34" s="80">
        <v>0</v>
      </c>
      <c r="C34" s="80">
        <v>0</v>
      </c>
      <c r="D34" s="77"/>
      <c r="E34" s="81" t="s">
        <v>121</v>
      </c>
      <c r="F34" s="80">
        <v>0</v>
      </c>
      <c r="G34" s="80">
        <v>0</v>
      </c>
    </row>
    <row r="35" spans="1:7" ht="25.5" x14ac:dyDescent="0.25">
      <c r="A35" s="79" t="s">
        <v>120</v>
      </c>
      <c r="B35" s="80">
        <v>0</v>
      </c>
      <c r="C35" s="80">
        <v>0</v>
      </c>
      <c r="D35" s="77"/>
      <c r="E35" s="81" t="s">
        <v>119</v>
      </c>
      <c r="F35" s="80">
        <v>0</v>
      </c>
      <c r="G35" s="80">
        <v>0</v>
      </c>
    </row>
    <row r="36" spans="1:7" ht="16.5" customHeight="1" thickBot="1" x14ac:dyDescent="0.3">
      <c r="A36" s="74" t="s">
        <v>118</v>
      </c>
      <c r="B36" s="93">
        <v>4728154.17</v>
      </c>
      <c r="C36" s="93">
        <v>4357183.43</v>
      </c>
      <c r="D36" s="72"/>
      <c r="E36" s="94" t="s">
        <v>117</v>
      </c>
      <c r="F36" s="93">
        <v>0</v>
      </c>
      <c r="G36" s="93">
        <v>0</v>
      </c>
    </row>
    <row r="37" spans="1:7" ht="25.5" x14ac:dyDescent="0.25">
      <c r="A37" s="92" t="s">
        <v>116</v>
      </c>
      <c r="B37" s="89">
        <f>SUM(B38:B39)</f>
        <v>-576044254.09000003</v>
      </c>
      <c r="C37" s="89">
        <f>SUM(C38:C39)</f>
        <v>-518109384.94000006</v>
      </c>
      <c r="D37" s="91"/>
      <c r="E37" s="90" t="s">
        <v>115</v>
      </c>
      <c r="F37" s="89">
        <f>SUM(F38:F40)</f>
        <v>0</v>
      </c>
      <c r="G37" s="89">
        <f>SUM(G38:G40)</f>
        <v>0</v>
      </c>
    </row>
    <row r="38" spans="1:7" ht="25.5" x14ac:dyDescent="0.25">
      <c r="A38" s="79" t="s">
        <v>114</v>
      </c>
      <c r="B38" s="80">
        <v>-576044254.09000003</v>
      </c>
      <c r="C38" s="80">
        <v>-518109384.94000006</v>
      </c>
      <c r="D38" s="77"/>
      <c r="E38" s="81" t="s">
        <v>113</v>
      </c>
      <c r="F38" s="80">
        <v>0</v>
      </c>
      <c r="G38" s="80">
        <v>0</v>
      </c>
    </row>
    <row r="39" spans="1:7" x14ac:dyDescent="0.25">
      <c r="A39" s="79" t="s">
        <v>112</v>
      </c>
      <c r="B39" s="80">
        <v>0</v>
      </c>
      <c r="C39" s="80">
        <v>0</v>
      </c>
      <c r="D39" s="77"/>
      <c r="E39" s="81" t="s">
        <v>111</v>
      </c>
      <c r="F39" s="80">
        <v>0</v>
      </c>
      <c r="G39" s="80">
        <v>0</v>
      </c>
    </row>
    <row r="40" spans="1:7" ht="12" customHeight="1" x14ac:dyDescent="0.25">
      <c r="A40" s="84" t="s">
        <v>110</v>
      </c>
      <c r="B40" s="75">
        <f>SUM(B41:B44)</f>
        <v>0</v>
      </c>
      <c r="C40" s="75">
        <f>SUM(C41:C44)</f>
        <v>0</v>
      </c>
      <c r="D40" s="77"/>
      <c r="E40" s="81" t="s">
        <v>109</v>
      </c>
      <c r="F40" s="80">
        <v>0</v>
      </c>
      <c r="G40" s="80">
        <v>0</v>
      </c>
    </row>
    <row r="41" spans="1:7" ht="12" customHeight="1" x14ac:dyDescent="0.25">
      <c r="A41" s="79" t="s">
        <v>108</v>
      </c>
      <c r="B41" s="80">
        <v>0</v>
      </c>
      <c r="C41" s="80">
        <v>0</v>
      </c>
      <c r="D41" s="77"/>
      <c r="E41" s="76" t="s">
        <v>107</v>
      </c>
      <c r="F41" s="75">
        <f>SUM(F42:F44)</f>
        <v>0</v>
      </c>
      <c r="G41" s="75">
        <f>SUM(G42:G44)</f>
        <v>0</v>
      </c>
    </row>
    <row r="42" spans="1:7" ht="12" customHeight="1" x14ac:dyDescent="0.25">
      <c r="A42" s="79" t="s">
        <v>106</v>
      </c>
      <c r="B42" s="80">
        <v>0</v>
      </c>
      <c r="C42" s="80">
        <v>0</v>
      </c>
      <c r="D42" s="77"/>
      <c r="E42" s="81" t="s">
        <v>105</v>
      </c>
      <c r="F42" s="80">
        <v>0</v>
      </c>
      <c r="G42" s="80">
        <v>0</v>
      </c>
    </row>
    <row r="43" spans="1:7" ht="25.5" x14ac:dyDescent="0.25">
      <c r="A43" s="79" t="s">
        <v>104</v>
      </c>
      <c r="B43" s="80">
        <v>0</v>
      </c>
      <c r="C43" s="80">
        <v>0</v>
      </c>
      <c r="D43" s="77"/>
      <c r="E43" s="81" t="s">
        <v>103</v>
      </c>
      <c r="F43" s="80">
        <v>0</v>
      </c>
      <c r="G43" s="80">
        <v>0</v>
      </c>
    </row>
    <row r="44" spans="1:7" ht="13.5" customHeight="1" x14ac:dyDescent="0.25">
      <c r="A44" s="79" t="s">
        <v>102</v>
      </c>
      <c r="B44" s="80">
        <v>0</v>
      </c>
      <c r="C44" s="80">
        <v>0</v>
      </c>
      <c r="D44" s="77"/>
      <c r="E44" s="81" t="s">
        <v>101</v>
      </c>
      <c r="F44" s="80">
        <v>0</v>
      </c>
      <c r="G44" s="80">
        <v>0</v>
      </c>
    </row>
    <row r="45" spans="1:7" ht="24" customHeight="1" x14ac:dyDescent="0.25">
      <c r="A45" s="84" t="s">
        <v>100</v>
      </c>
      <c r="B45" s="75">
        <f>+B40+B36+B37+B30+B24+B16+B8</f>
        <v>1525852172.1799998</v>
      </c>
      <c r="C45" s="75">
        <f>+C40+C36+C37+C30+C24+C16+C8</f>
        <v>525154644.55000007</v>
      </c>
      <c r="D45" s="77"/>
      <c r="E45" s="76" t="s">
        <v>99</v>
      </c>
      <c r="F45" s="75">
        <f>+F41+F37+F30+F26+F25+F22+F18+F8</f>
        <v>341908781.13000005</v>
      </c>
      <c r="G45" s="75">
        <f>+G41+G37+G30+G26+G25+G22+G18+G8</f>
        <v>314664490.18000007</v>
      </c>
    </row>
    <row r="46" spans="1:7" x14ac:dyDescent="0.25">
      <c r="A46" s="84" t="s">
        <v>38</v>
      </c>
      <c r="B46" s="85"/>
      <c r="C46" s="85"/>
      <c r="D46" s="77"/>
      <c r="E46" s="76" t="s">
        <v>37</v>
      </c>
      <c r="F46" s="85"/>
      <c r="G46" s="85"/>
    </row>
    <row r="47" spans="1:7" ht="12.75" customHeight="1" x14ac:dyDescent="0.25">
      <c r="A47" s="79" t="s">
        <v>98</v>
      </c>
      <c r="B47" s="80">
        <v>0</v>
      </c>
      <c r="C47" s="80">
        <v>0</v>
      </c>
      <c r="D47" s="77"/>
      <c r="E47" s="81" t="s">
        <v>97</v>
      </c>
      <c r="F47" s="80">
        <v>0</v>
      </c>
      <c r="G47" s="80">
        <v>0</v>
      </c>
    </row>
    <row r="48" spans="1:7" ht="12.75" customHeight="1" x14ac:dyDescent="0.25">
      <c r="A48" s="79" t="s">
        <v>96</v>
      </c>
      <c r="B48" s="80">
        <v>0</v>
      </c>
      <c r="C48" s="80">
        <v>0</v>
      </c>
      <c r="D48" s="77"/>
      <c r="E48" s="81" t="s">
        <v>95</v>
      </c>
      <c r="F48" s="80">
        <v>0</v>
      </c>
      <c r="G48" s="80">
        <v>0</v>
      </c>
    </row>
    <row r="49" spans="1:8" ht="15.75" customHeight="1" x14ac:dyDescent="0.25">
      <c r="A49" s="88" t="s">
        <v>94</v>
      </c>
      <c r="B49" s="80">
        <v>867101661.36000001</v>
      </c>
      <c r="C49" s="80">
        <v>560106377.0999999</v>
      </c>
      <c r="D49" s="77"/>
      <c r="E49" s="81" t="s">
        <v>93</v>
      </c>
      <c r="F49" s="80">
        <v>244739411.93000001</v>
      </c>
      <c r="G49" s="80">
        <v>271366770.69</v>
      </c>
    </row>
    <row r="50" spans="1:8" ht="12" customHeight="1" x14ac:dyDescent="0.25">
      <c r="A50" s="79" t="s">
        <v>92</v>
      </c>
      <c r="B50" s="80">
        <v>118915902.7</v>
      </c>
      <c r="C50" s="80">
        <v>69327038.13000001</v>
      </c>
      <c r="D50" s="77"/>
      <c r="E50" s="81" t="s">
        <v>91</v>
      </c>
      <c r="F50" s="80">
        <v>0</v>
      </c>
      <c r="G50" s="80">
        <v>0</v>
      </c>
    </row>
    <row r="51" spans="1:8" ht="25.5" x14ac:dyDescent="0.25">
      <c r="A51" s="79" t="s">
        <v>90</v>
      </c>
      <c r="B51" s="80">
        <v>4350428.22</v>
      </c>
      <c r="C51" s="80">
        <v>4350428.2200000007</v>
      </c>
      <c r="D51" s="77"/>
      <c r="E51" s="81" t="s">
        <v>89</v>
      </c>
      <c r="F51" s="80">
        <v>0</v>
      </c>
      <c r="G51" s="80">
        <v>0</v>
      </c>
    </row>
    <row r="52" spans="1:8" x14ac:dyDescent="0.25">
      <c r="A52" s="88" t="s">
        <v>88</v>
      </c>
      <c r="B52" s="80">
        <v>-126979125.42</v>
      </c>
      <c r="C52" s="80">
        <v>-119570513.08000001</v>
      </c>
      <c r="D52" s="86"/>
      <c r="E52" s="81" t="s">
        <v>87</v>
      </c>
      <c r="F52" s="80">
        <v>97044277.569999993</v>
      </c>
      <c r="G52" s="80">
        <v>85009972.300000012</v>
      </c>
      <c r="H52" s="68"/>
    </row>
    <row r="53" spans="1:8" ht="11.25" customHeight="1" x14ac:dyDescent="0.25">
      <c r="A53" s="79" t="s">
        <v>86</v>
      </c>
      <c r="B53" s="80">
        <v>3996924.49</v>
      </c>
      <c r="C53" s="80">
        <v>4025351.29</v>
      </c>
      <c r="D53" s="86"/>
      <c r="E53" s="76"/>
      <c r="F53" s="85"/>
      <c r="G53" s="85"/>
      <c r="H53" s="68"/>
    </row>
    <row r="54" spans="1:8" ht="19.5" customHeight="1" x14ac:dyDescent="0.25">
      <c r="A54" s="88" t="s">
        <v>85</v>
      </c>
      <c r="B54" s="80">
        <v>0</v>
      </c>
      <c r="C54" s="80">
        <v>0</v>
      </c>
      <c r="D54" s="86"/>
      <c r="E54" s="76" t="s">
        <v>84</v>
      </c>
      <c r="F54" s="75">
        <f>SUM(F46:F52)</f>
        <v>341783689.5</v>
      </c>
      <c r="G54" s="75">
        <f>SUM(G46:G52)</f>
        <v>356376742.99000001</v>
      </c>
      <c r="H54" s="68"/>
    </row>
    <row r="55" spans="1:8" ht="13.5" customHeight="1" x14ac:dyDescent="0.25">
      <c r="A55" s="79" t="s">
        <v>83</v>
      </c>
      <c r="B55" s="80">
        <v>0</v>
      </c>
      <c r="C55" s="80">
        <v>0</v>
      </c>
      <c r="D55" s="77"/>
      <c r="E55" s="87"/>
      <c r="F55" s="85"/>
      <c r="G55" s="85"/>
    </row>
    <row r="56" spans="1:8" ht="25.5" x14ac:dyDescent="0.25">
      <c r="A56" s="84" t="s">
        <v>82</v>
      </c>
      <c r="B56" s="75">
        <f>SUM(B47:B55)</f>
        <v>867385791.35000014</v>
      </c>
      <c r="C56" s="75">
        <f>SUM(C47:C55)</f>
        <v>518238681.65999991</v>
      </c>
      <c r="D56" s="77"/>
      <c r="E56" s="76" t="s">
        <v>81</v>
      </c>
      <c r="F56" s="75">
        <f>+F45+F54</f>
        <v>683692470.63000011</v>
      </c>
      <c r="G56" s="75">
        <f>+G45+G54</f>
        <v>671041233.17000008</v>
      </c>
    </row>
    <row r="57" spans="1:8" ht="14.25" customHeight="1" x14ac:dyDescent="0.25">
      <c r="A57" s="79"/>
      <c r="B57" s="85"/>
      <c r="C57" s="85"/>
      <c r="D57" s="86"/>
      <c r="E57" s="76" t="s">
        <v>80</v>
      </c>
      <c r="F57" s="85"/>
      <c r="G57" s="85"/>
    </row>
    <row r="58" spans="1:8" ht="15" customHeight="1" x14ac:dyDescent="0.25">
      <c r="A58" s="84" t="s">
        <v>79</v>
      </c>
      <c r="B58" s="75">
        <f>+B45+B56</f>
        <v>2393237963.5299997</v>
      </c>
      <c r="C58" s="75">
        <f>+C45+C56</f>
        <v>1043393326.21</v>
      </c>
      <c r="D58" s="77"/>
      <c r="E58" s="83" t="s">
        <v>78</v>
      </c>
      <c r="F58" s="75">
        <f>SUM(F59:F61)</f>
        <v>71707551.039999992</v>
      </c>
      <c r="G58" s="75">
        <f>SUM(G59:G61)</f>
        <v>24979127.169999998</v>
      </c>
      <c r="H58" s="69" t="str">
        <f>IF(C58&lt;&gt;'ETCA-I-01'!C32,"ERROR!!!!! ELTOTAL DE ACTIVO, NO CONCUERDA CON LO REPORTADO EN EL ESTADO DE SITUACION FINANCIERA","")</f>
        <v/>
      </c>
    </row>
    <row r="59" spans="1:8" ht="12" customHeight="1" x14ac:dyDescent="0.25">
      <c r="A59" s="79"/>
      <c r="B59" s="78"/>
      <c r="C59" s="78"/>
      <c r="D59" s="77"/>
      <c r="E59" s="81" t="s">
        <v>77</v>
      </c>
      <c r="F59" s="80">
        <v>71707551.039999992</v>
      </c>
      <c r="G59" s="80">
        <v>24979127.169999998</v>
      </c>
      <c r="H59" s="69" t="str">
        <f>IF(B58&lt;&gt;'ETCA-I-01'!B32,"ERROR!!!!! ELTOTAL DE ACTIVO, NO CONCUERDA CON LO REPORTADO EN EL ESTADO DE SITUACION FINANCIERA","")</f>
        <v/>
      </c>
    </row>
    <row r="60" spans="1:8" ht="11.25" customHeight="1" x14ac:dyDescent="0.25">
      <c r="A60" s="79"/>
      <c r="B60" s="78"/>
      <c r="C60" s="78"/>
      <c r="D60" s="77"/>
      <c r="E60" s="81" t="s">
        <v>76</v>
      </c>
      <c r="F60" s="80">
        <v>0</v>
      </c>
      <c r="G60" s="80">
        <v>0</v>
      </c>
    </row>
    <row r="61" spans="1:8" ht="10.5" customHeight="1" x14ac:dyDescent="0.25">
      <c r="A61" s="79"/>
      <c r="B61" s="78"/>
      <c r="C61" s="78"/>
      <c r="D61" s="77"/>
      <c r="E61" s="81" t="s">
        <v>75</v>
      </c>
      <c r="F61" s="80">
        <v>0</v>
      </c>
      <c r="G61" s="80">
        <v>0</v>
      </c>
    </row>
    <row r="62" spans="1:8" ht="25.5" x14ac:dyDescent="0.25">
      <c r="A62" s="79"/>
      <c r="B62" s="78"/>
      <c r="C62" s="78"/>
      <c r="D62" s="77"/>
      <c r="E62" s="76" t="s">
        <v>74</v>
      </c>
      <c r="F62" s="75">
        <f>SUM(F63:F67)</f>
        <v>1637837941.8600001</v>
      </c>
      <c r="G62" s="75">
        <f>SUM(G63:G67)</f>
        <v>347372965.87</v>
      </c>
    </row>
    <row r="63" spans="1:8" x14ac:dyDescent="0.25">
      <c r="A63" s="79"/>
      <c r="B63" s="78"/>
      <c r="C63" s="78"/>
      <c r="D63" s="77"/>
      <c r="E63" s="81" t="s">
        <v>73</v>
      </c>
      <c r="F63" s="80">
        <v>1418071913.48</v>
      </c>
      <c r="G63" s="80">
        <v>77259247.439999998</v>
      </c>
    </row>
    <row r="64" spans="1:8" x14ac:dyDescent="0.25">
      <c r="A64" s="79"/>
      <c r="B64" s="78"/>
      <c r="C64" s="78"/>
      <c r="D64" s="77"/>
      <c r="E64" s="81" t="s">
        <v>72</v>
      </c>
      <c r="F64" s="80">
        <v>571441911.93000007</v>
      </c>
      <c r="G64" s="80">
        <v>494182664.49000001</v>
      </c>
    </row>
    <row r="65" spans="1:8" ht="12.75" customHeight="1" x14ac:dyDescent="0.25">
      <c r="A65" s="79"/>
      <c r="B65" s="78"/>
      <c r="C65" s="78"/>
      <c r="D65" s="77"/>
      <c r="E65" s="81" t="s">
        <v>71</v>
      </c>
      <c r="F65" s="80">
        <v>0</v>
      </c>
      <c r="G65" s="80">
        <v>0</v>
      </c>
    </row>
    <row r="66" spans="1:8" ht="12" customHeight="1" x14ac:dyDescent="0.25">
      <c r="A66" s="79"/>
      <c r="B66" s="78"/>
      <c r="C66" s="78"/>
      <c r="D66" s="77"/>
      <c r="E66" s="81" t="s">
        <v>70</v>
      </c>
      <c r="F66" s="80">
        <v>0</v>
      </c>
      <c r="G66" s="80">
        <v>0</v>
      </c>
    </row>
    <row r="67" spans="1:8" ht="17.25" customHeight="1" x14ac:dyDescent="0.25">
      <c r="A67" s="79"/>
      <c r="B67" s="78"/>
      <c r="C67" s="78"/>
      <c r="D67" s="77"/>
      <c r="E67" s="82" t="s">
        <v>69</v>
      </c>
      <c r="F67" s="80">
        <v>-351675883.55000001</v>
      </c>
      <c r="G67" s="80">
        <v>-224068946.06000003</v>
      </c>
    </row>
    <row r="68" spans="1:8" ht="25.5" x14ac:dyDescent="0.25">
      <c r="A68" s="79"/>
      <c r="B68" s="78"/>
      <c r="C68" s="78"/>
      <c r="D68" s="77"/>
      <c r="E68" s="76" t="s">
        <v>68</v>
      </c>
      <c r="F68" s="75">
        <f>SUM(F69:F70)</f>
        <v>0</v>
      </c>
      <c r="G68" s="75">
        <f>SUM(G69:G70)</f>
        <v>0</v>
      </c>
    </row>
    <row r="69" spans="1:8" x14ac:dyDescent="0.25">
      <c r="A69" s="79"/>
      <c r="B69" s="78"/>
      <c r="C69" s="78"/>
      <c r="D69" s="77"/>
      <c r="E69" s="81" t="s">
        <v>67</v>
      </c>
      <c r="F69" s="80">
        <v>0</v>
      </c>
      <c r="G69" s="80">
        <v>0</v>
      </c>
    </row>
    <row r="70" spans="1:8" ht="14.25" customHeight="1" x14ac:dyDescent="0.25">
      <c r="A70" s="79"/>
      <c r="B70" s="78"/>
      <c r="C70" s="78"/>
      <c r="D70" s="77"/>
      <c r="E70" s="81" t="s">
        <v>66</v>
      </c>
      <c r="F70" s="80">
        <v>0</v>
      </c>
      <c r="G70" s="80">
        <v>0</v>
      </c>
    </row>
    <row r="71" spans="1:8" ht="15" customHeight="1" x14ac:dyDescent="0.25">
      <c r="A71" s="79"/>
      <c r="B71" s="78"/>
      <c r="C71" s="78"/>
      <c r="D71" s="77"/>
      <c r="E71" s="76" t="s">
        <v>65</v>
      </c>
      <c r="F71" s="75">
        <f>+F58+F62+F68</f>
        <v>1709545492.9000001</v>
      </c>
      <c r="G71" s="75">
        <f>+G58+G62+G68</f>
        <v>372352093.04000002</v>
      </c>
    </row>
    <row r="72" spans="1:8" ht="19.5" customHeight="1" thickBot="1" x14ac:dyDescent="0.3">
      <c r="A72" s="74"/>
      <c r="B72" s="73"/>
      <c r="C72" s="73"/>
      <c r="D72" s="72"/>
      <c r="E72" s="71" t="s">
        <v>64</v>
      </c>
      <c r="F72" s="70">
        <f>+F56+F71</f>
        <v>2393237963.5300002</v>
      </c>
      <c r="G72" s="70">
        <f>+G56+G71</f>
        <v>1043393326.21</v>
      </c>
      <c r="H72" s="69" t="str">
        <f>IF((G72-'ETCA-I-01'!G51)&gt;0.9,"ERROR!!!!! ELTOTAL DE DEL PATRIMONIO Y HACIENDA PUBLICA, NO CONCUERDA CON LO REPORTADO EN EL ESTADO DE SITUACION FINANCIERA","")</f>
        <v/>
      </c>
    </row>
    <row r="73" spans="1:8" x14ac:dyDescent="0.25">
      <c r="F73" s="68"/>
      <c r="H73" t="str">
        <f>IF(F72&lt;&gt;'ETCA-I-01'!F51,"ERROR!!!!! ELTOTAL DE DEL PATRIMONIO Y HACIENDA PUBLICA, NO CONCUERDA CON LO REPORTADO EN EL ESTADO DE SITUACION FINANCIERA","")</f>
        <v/>
      </c>
    </row>
    <row r="74" spans="1:8" x14ac:dyDescent="0.25">
      <c r="F74" s="68"/>
    </row>
  </sheetData>
  <sheetProtection formatColumns="0" formatRows="0" insertHyperlinks="0"/>
  <mergeCells count="4">
    <mergeCell ref="A1:G1"/>
    <mergeCell ref="A2:G2"/>
    <mergeCell ref="A3:G3"/>
    <mergeCell ref="A4:G4"/>
  </mergeCells>
  <printOptions horizontalCentered="1"/>
  <pageMargins left="0.23622047244094491" right="0.23622047244094491" top="0.23622047244094491" bottom="0.23622047244094491" header="0.31496062992125984" footer="0.31496062992125984"/>
  <pageSetup scale="85" orientation="landscape" r:id="rId1"/>
  <rowBreaks count="1" manualBreakCount="1">
    <brk id="36" max="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49325-E6AA-4FE0-8C58-386887268A3C}">
  <sheetPr>
    <tabColor theme="0" tint="-0.249977111117893"/>
    <pageSetUpPr fitToPage="1"/>
  </sheetPr>
  <dimension ref="A1:G70"/>
  <sheetViews>
    <sheetView view="pageBreakPreview" zoomScale="110" zoomScaleSheetLayoutView="110" workbookViewId="0">
      <selection activeCell="C61" sqref="C61"/>
    </sheetView>
  </sheetViews>
  <sheetFormatPr baseColWidth="10" defaultColWidth="11.28515625" defaultRowHeight="16.5" x14ac:dyDescent="0.3"/>
  <cols>
    <col min="1" max="1" width="1.7109375" style="35" customWidth="1"/>
    <col min="2" max="2" width="101.7109375" style="35" bestFit="1" customWidth="1"/>
    <col min="3" max="3" width="18.28515625" style="35" customWidth="1"/>
    <col min="4" max="4" width="18" style="106" customWidth="1"/>
    <col min="5" max="5" width="59.28515625" style="105" customWidth="1"/>
    <col min="6" max="6" width="22.7109375" style="105" customWidth="1"/>
    <col min="7" max="16384" width="11.28515625" style="105"/>
  </cols>
  <sheetData>
    <row r="1" spans="1:7" s="1" customFormat="1" ht="20.25" x14ac:dyDescent="0.3">
      <c r="A1" s="104" t="str">
        <f>'ETCA-I-01'!A1</f>
        <v>Comision Estatal del Agua</v>
      </c>
      <c r="B1" s="104"/>
      <c r="C1" s="104"/>
      <c r="D1" s="104"/>
      <c r="E1" s="144"/>
      <c r="G1" s="143"/>
    </row>
    <row r="2" spans="1:7" ht="15.75" x14ac:dyDescent="0.25">
      <c r="A2" s="67" t="s">
        <v>238</v>
      </c>
      <c r="B2" s="67"/>
      <c r="C2" s="67"/>
      <c r="D2" s="67"/>
    </row>
    <row r="3" spans="1:7" x14ac:dyDescent="0.25">
      <c r="A3" s="66" t="s">
        <v>237</v>
      </c>
      <c r="B3" s="66"/>
      <c r="C3" s="66"/>
      <c r="D3" s="66"/>
    </row>
    <row r="4" spans="1:7" s="35" customFormat="1" ht="17.25" thickBot="1" x14ac:dyDescent="0.35">
      <c r="A4" s="142" t="s">
        <v>236</v>
      </c>
      <c r="B4" s="142"/>
      <c r="C4" s="142"/>
      <c r="D4" s="142"/>
    </row>
    <row r="5" spans="1:7" ht="27.75" customHeight="1" thickBot="1" x14ac:dyDescent="0.3">
      <c r="A5" s="141"/>
      <c r="B5" s="140"/>
      <c r="C5" s="139">
        <v>2022</v>
      </c>
      <c r="D5" s="139">
        <v>2021</v>
      </c>
    </row>
    <row r="6" spans="1:7" ht="17.25" thickTop="1" x14ac:dyDescent="0.25">
      <c r="A6" s="131" t="s">
        <v>235</v>
      </c>
      <c r="B6" s="130"/>
      <c r="C6" s="138"/>
      <c r="D6" s="137"/>
    </row>
    <row r="7" spans="1:7" x14ac:dyDescent="0.25">
      <c r="A7" s="123" t="s">
        <v>234</v>
      </c>
      <c r="B7" s="122"/>
      <c r="C7" s="129">
        <f>SUM(C8:C14)</f>
        <v>309944111.58000004</v>
      </c>
      <c r="D7" s="128">
        <f>SUM(D8:D14)</f>
        <v>258692866.70999998</v>
      </c>
    </row>
    <row r="8" spans="1:7" x14ac:dyDescent="0.25">
      <c r="A8" s="126"/>
      <c r="B8" s="127" t="s">
        <v>233</v>
      </c>
      <c r="C8" s="125">
        <v>0</v>
      </c>
      <c r="D8" s="124">
        <v>0</v>
      </c>
    </row>
    <row r="9" spans="1:7" x14ac:dyDescent="0.25">
      <c r="A9" s="126"/>
      <c r="B9" s="127" t="s">
        <v>232</v>
      </c>
      <c r="C9" s="125">
        <v>0</v>
      </c>
      <c r="D9" s="124">
        <v>0</v>
      </c>
    </row>
    <row r="10" spans="1:7" x14ac:dyDescent="0.25">
      <c r="A10" s="126"/>
      <c r="B10" s="127" t="s">
        <v>231</v>
      </c>
      <c r="C10" s="125">
        <v>0</v>
      </c>
      <c r="D10" s="124">
        <v>0</v>
      </c>
    </row>
    <row r="11" spans="1:7" x14ac:dyDescent="0.25">
      <c r="A11" s="126"/>
      <c r="B11" s="127" t="s">
        <v>230</v>
      </c>
      <c r="C11" s="125">
        <v>0</v>
      </c>
      <c r="D11" s="124">
        <v>0</v>
      </c>
    </row>
    <row r="12" spans="1:7" x14ac:dyDescent="0.25">
      <c r="A12" s="126"/>
      <c r="B12" s="127" t="s">
        <v>229</v>
      </c>
      <c r="C12" s="125">
        <v>1566328.38</v>
      </c>
      <c r="D12" s="124">
        <v>692260.99</v>
      </c>
    </row>
    <row r="13" spans="1:7" x14ac:dyDescent="0.25">
      <c r="A13" s="126"/>
      <c r="B13" s="127" t="s">
        <v>228</v>
      </c>
      <c r="C13" s="125">
        <v>0</v>
      </c>
      <c r="D13" s="124">
        <v>0</v>
      </c>
    </row>
    <row r="14" spans="1:7" x14ac:dyDescent="0.25">
      <c r="A14" s="126"/>
      <c r="B14" s="127" t="s">
        <v>227</v>
      </c>
      <c r="C14" s="125">
        <v>308377783.20000005</v>
      </c>
      <c r="D14" s="124">
        <v>258000605.71999997</v>
      </c>
    </row>
    <row r="15" spans="1:7" ht="33" customHeight="1" x14ac:dyDescent="0.25">
      <c r="A15" s="136" t="s">
        <v>226</v>
      </c>
      <c r="B15" s="135"/>
      <c r="C15" s="129">
        <f>SUM(C16:C17)</f>
        <v>1661700334.1099999</v>
      </c>
      <c r="D15" s="128">
        <f>SUM(D16:D17)</f>
        <v>413319300.91999996</v>
      </c>
    </row>
    <row r="16" spans="1:7" x14ac:dyDescent="0.25">
      <c r="A16" s="126"/>
      <c r="B16" s="127" t="s">
        <v>225</v>
      </c>
      <c r="C16" s="125">
        <v>1344792364.5500002</v>
      </c>
      <c r="D16" s="124">
        <v>130721787.08</v>
      </c>
    </row>
    <row r="17" spans="1:4" x14ac:dyDescent="0.25">
      <c r="A17" s="126"/>
      <c r="B17" s="127" t="s">
        <v>224</v>
      </c>
      <c r="C17" s="125">
        <v>316907969.55999976</v>
      </c>
      <c r="D17" s="124">
        <v>282597513.83999997</v>
      </c>
    </row>
    <row r="18" spans="1:4" x14ac:dyDescent="0.25">
      <c r="A18" s="123" t="s">
        <v>223</v>
      </c>
      <c r="B18" s="122"/>
      <c r="C18" s="129">
        <f>SUM(C19:C23)</f>
        <v>90792.31</v>
      </c>
      <c r="D18" s="128">
        <f>SUM(D19:D23)</f>
        <v>2501.85</v>
      </c>
    </row>
    <row r="19" spans="1:4" x14ac:dyDescent="0.25">
      <c r="A19" s="126"/>
      <c r="B19" s="127" t="s">
        <v>222</v>
      </c>
      <c r="C19" s="125">
        <v>0</v>
      </c>
      <c r="D19" s="124">
        <v>0</v>
      </c>
    </row>
    <row r="20" spans="1:4" x14ac:dyDescent="0.25">
      <c r="A20" s="126"/>
      <c r="B20" s="127" t="s">
        <v>221</v>
      </c>
      <c r="C20" s="125">
        <v>0</v>
      </c>
      <c r="D20" s="124">
        <v>0</v>
      </c>
    </row>
    <row r="21" spans="1:4" x14ac:dyDescent="0.25">
      <c r="A21" s="126"/>
      <c r="B21" s="127" t="s">
        <v>220</v>
      </c>
      <c r="C21" s="125">
        <v>0</v>
      </c>
      <c r="D21" s="124">
        <v>0</v>
      </c>
    </row>
    <row r="22" spans="1:4" x14ac:dyDescent="0.25">
      <c r="A22" s="126"/>
      <c r="B22" s="127" t="s">
        <v>219</v>
      </c>
      <c r="C22" s="125">
        <v>0</v>
      </c>
      <c r="D22" s="124">
        <v>0</v>
      </c>
    </row>
    <row r="23" spans="1:4" x14ac:dyDescent="0.25">
      <c r="A23" s="126"/>
      <c r="B23" s="127" t="s">
        <v>218</v>
      </c>
      <c r="C23" s="125">
        <v>90792.31</v>
      </c>
      <c r="D23" s="124">
        <v>2501.85</v>
      </c>
    </row>
    <row r="24" spans="1:4" x14ac:dyDescent="0.25">
      <c r="A24" s="134" t="s">
        <v>217</v>
      </c>
      <c r="B24" s="133"/>
      <c r="C24" s="121">
        <f>C18+C15+C7</f>
        <v>1971735238</v>
      </c>
      <c r="D24" s="120">
        <f>D18+D15+D7</f>
        <v>672014669.48000002</v>
      </c>
    </row>
    <row r="25" spans="1:4" x14ac:dyDescent="0.25">
      <c r="A25" s="126"/>
      <c r="B25" s="132"/>
      <c r="C25" s="125"/>
      <c r="D25" s="124"/>
    </row>
    <row r="26" spans="1:4" x14ac:dyDescent="0.25">
      <c r="A26" s="131" t="s">
        <v>216</v>
      </c>
      <c r="B26" s="130"/>
      <c r="C26" s="125"/>
      <c r="D26" s="124"/>
    </row>
    <row r="27" spans="1:4" x14ac:dyDescent="0.25">
      <c r="A27" s="123" t="s">
        <v>215</v>
      </c>
      <c r="B27" s="122"/>
      <c r="C27" s="129">
        <f>SUM(C28:C30)</f>
        <v>399083621.97000003</v>
      </c>
      <c r="D27" s="128">
        <f>SUM(D28:D30)</f>
        <v>413040545.14999998</v>
      </c>
    </row>
    <row r="28" spans="1:4" x14ac:dyDescent="0.25">
      <c r="A28" s="126"/>
      <c r="B28" s="127" t="s">
        <v>214</v>
      </c>
      <c r="C28" s="125">
        <v>249421351.84999999</v>
      </c>
      <c r="D28" s="124">
        <v>247677748.06</v>
      </c>
    </row>
    <row r="29" spans="1:4" x14ac:dyDescent="0.25">
      <c r="A29" s="126"/>
      <c r="B29" s="127" t="s">
        <v>213</v>
      </c>
      <c r="C29" s="125">
        <v>17855481.510000002</v>
      </c>
      <c r="D29" s="124">
        <v>17194100.829999998</v>
      </c>
    </row>
    <row r="30" spans="1:4" x14ac:dyDescent="0.25">
      <c r="A30" s="126"/>
      <c r="B30" s="127" t="s">
        <v>212</v>
      </c>
      <c r="C30" s="125">
        <v>131806788.61000001</v>
      </c>
      <c r="D30" s="124">
        <v>148168696.26000002</v>
      </c>
    </row>
    <row r="31" spans="1:4" x14ac:dyDescent="0.25">
      <c r="A31" s="123" t="s">
        <v>211</v>
      </c>
      <c r="B31" s="122"/>
      <c r="C31" s="129">
        <f>SUM(C32:C40)</f>
        <v>0</v>
      </c>
      <c r="D31" s="128">
        <f>SUM(D32:D40)</f>
        <v>7590114.3399999999</v>
      </c>
    </row>
    <row r="32" spans="1:4" x14ac:dyDescent="0.25">
      <c r="A32" s="126"/>
      <c r="B32" s="127" t="s">
        <v>210</v>
      </c>
      <c r="C32" s="125">
        <v>0</v>
      </c>
      <c r="D32" s="124">
        <v>0</v>
      </c>
    </row>
    <row r="33" spans="1:4" x14ac:dyDescent="0.25">
      <c r="A33" s="126"/>
      <c r="B33" s="127" t="s">
        <v>209</v>
      </c>
      <c r="C33" s="125">
        <v>0</v>
      </c>
      <c r="D33" s="124">
        <v>7590114.3399999999</v>
      </c>
    </row>
    <row r="34" spans="1:4" x14ac:dyDescent="0.25">
      <c r="A34" s="126"/>
      <c r="B34" s="127" t="s">
        <v>208</v>
      </c>
      <c r="C34" s="125">
        <v>0</v>
      </c>
      <c r="D34" s="124">
        <v>0</v>
      </c>
    </row>
    <row r="35" spans="1:4" x14ac:dyDescent="0.25">
      <c r="A35" s="126"/>
      <c r="B35" s="127" t="s">
        <v>207</v>
      </c>
      <c r="C35" s="125">
        <v>0</v>
      </c>
      <c r="D35" s="124">
        <v>0</v>
      </c>
    </row>
    <row r="36" spans="1:4" x14ac:dyDescent="0.25">
      <c r="A36" s="126"/>
      <c r="B36" s="127" t="s">
        <v>206</v>
      </c>
      <c r="C36" s="125">
        <v>0</v>
      </c>
      <c r="D36" s="124">
        <v>0</v>
      </c>
    </row>
    <row r="37" spans="1:4" x14ac:dyDescent="0.25">
      <c r="A37" s="126"/>
      <c r="B37" s="127" t="s">
        <v>205</v>
      </c>
      <c r="C37" s="125">
        <v>0</v>
      </c>
      <c r="D37" s="124">
        <v>0</v>
      </c>
    </row>
    <row r="38" spans="1:4" x14ac:dyDescent="0.25">
      <c r="A38" s="126"/>
      <c r="B38" s="127" t="s">
        <v>204</v>
      </c>
      <c r="C38" s="125">
        <v>0</v>
      </c>
      <c r="D38" s="124">
        <v>0</v>
      </c>
    </row>
    <row r="39" spans="1:4" x14ac:dyDescent="0.25">
      <c r="A39" s="126"/>
      <c r="B39" s="127" t="s">
        <v>203</v>
      </c>
      <c r="C39" s="125">
        <v>0</v>
      </c>
      <c r="D39" s="124">
        <v>0</v>
      </c>
    </row>
    <row r="40" spans="1:4" x14ac:dyDescent="0.25">
      <c r="A40" s="126"/>
      <c r="B40" s="127" t="s">
        <v>202</v>
      </c>
      <c r="C40" s="125">
        <v>0</v>
      </c>
      <c r="D40" s="124">
        <v>0</v>
      </c>
    </row>
    <row r="41" spans="1:4" x14ac:dyDescent="0.25">
      <c r="A41" s="123" t="s">
        <v>201</v>
      </c>
      <c r="B41" s="122"/>
      <c r="C41" s="129">
        <f>SUM(C42:C44)</f>
        <v>0</v>
      </c>
      <c r="D41" s="128">
        <f>SUM(D42:D44)</f>
        <v>0</v>
      </c>
    </row>
    <row r="42" spans="1:4" x14ac:dyDescent="0.25">
      <c r="A42" s="126"/>
      <c r="B42" s="127" t="s">
        <v>200</v>
      </c>
      <c r="C42" s="125">
        <v>0</v>
      </c>
      <c r="D42" s="124">
        <v>0</v>
      </c>
    </row>
    <row r="43" spans="1:4" x14ac:dyDescent="0.25">
      <c r="A43" s="126"/>
      <c r="B43" s="127" t="s">
        <v>15</v>
      </c>
      <c r="C43" s="125">
        <v>0</v>
      </c>
      <c r="D43" s="124">
        <v>0</v>
      </c>
    </row>
    <row r="44" spans="1:4" x14ac:dyDescent="0.25">
      <c r="A44" s="126"/>
      <c r="B44" s="127" t="s">
        <v>199</v>
      </c>
      <c r="C44" s="125">
        <v>0</v>
      </c>
      <c r="D44" s="124">
        <v>0</v>
      </c>
    </row>
    <row r="45" spans="1:4" x14ac:dyDescent="0.25">
      <c r="A45" s="123" t="s">
        <v>198</v>
      </c>
      <c r="B45" s="122"/>
      <c r="C45" s="129">
        <f>SUM(C46:C50)</f>
        <v>22038577.649999999</v>
      </c>
      <c r="D45" s="128">
        <f>SUM(D46:D50)</f>
        <v>15359419.17</v>
      </c>
    </row>
    <row r="46" spans="1:4" x14ac:dyDescent="0.25">
      <c r="A46" s="126"/>
      <c r="B46" s="127" t="s">
        <v>197</v>
      </c>
      <c r="C46" s="125">
        <v>22038577.649999999</v>
      </c>
      <c r="D46" s="124">
        <v>15359419.17</v>
      </c>
    </row>
    <row r="47" spans="1:4" x14ac:dyDescent="0.25">
      <c r="A47" s="126"/>
      <c r="B47" s="127" t="s">
        <v>196</v>
      </c>
      <c r="C47" s="125">
        <v>0</v>
      </c>
      <c r="D47" s="124">
        <v>0</v>
      </c>
    </row>
    <row r="48" spans="1:4" x14ac:dyDescent="0.25">
      <c r="A48" s="126"/>
      <c r="B48" s="127" t="s">
        <v>195</v>
      </c>
      <c r="C48" s="125">
        <v>0</v>
      </c>
      <c r="D48" s="124">
        <v>0</v>
      </c>
    </row>
    <row r="49" spans="1:5" x14ac:dyDescent="0.25">
      <c r="A49" s="126"/>
      <c r="B49" s="127" t="s">
        <v>194</v>
      </c>
      <c r="C49" s="125">
        <v>0</v>
      </c>
      <c r="D49" s="124">
        <v>0</v>
      </c>
    </row>
    <row r="50" spans="1:5" x14ac:dyDescent="0.25">
      <c r="A50" s="126"/>
      <c r="B50" s="127" t="s">
        <v>193</v>
      </c>
      <c r="C50" s="125">
        <v>0</v>
      </c>
      <c r="D50" s="124">
        <v>0</v>
      </c>
    </row>
    <row r="51" spans="1:5" x14ac:dyDescent="0.25">
      <c r="A51" s="123" t="s">
        <v>192</v>
      </c>
      <c r="B51" s="122"/>
      <c r="C51" s="121">
        <f>SUM(C52:C57)</f>
        <v>66906173.140000008</v>
      </c>
      <c r="D51" s="120">
        <f>SUM(D52:D57)</f>
        <v>97065746.059999987</v>
      </c>
    </row>
    <row r="52" spans="1:5" x14ac:dyDescent="0.25">
      <c r="A52" s="126"/>
      <c r="B52" s="127" t="s">
        <v>191</v>
      </c>
      <c r="C52" s="125">
        <v>7610820.2400000002</v>
      </c>
      <c r="D52" s="124">
        <v>15634332.239999998</v>
      </c>
    </row>
    <row r="53" spans="1:5" x14ac:dyDescent="0.25">
      <c r="A53" s="126"/>
      <c r="B53" s="127" t="s">
        <v>190</v>
      </c>
      <c r="C53" s="125">
        <v>0</v>
      </c>
      <c r="D53" s="124">
        <v>0</v>
      </c>
    </row>
    <row r="54" spans="1:5" x14ac:dyDescent="0.25">
      <c r="A54" s="126"/>
      <c r="B54" s="127" t="s">
        <v>189</v>
      </c>
      <c r="C54" s="125">
        <v>0</v>
      </c>
      <c r="D54" s="124">
        <v>0</v>
      </c>
    </row>
    <row r="55" spans="1:5" x14ac:dyDescent="0.25">
      <c r="A55" s="126"/>
      <c r="B55" s="127" t="s">
        <v>188</v>
      </c>
      <c r="C55" s="125">
        <v>0</v>
      </c>
      <c r="D55" s="124">
        <v>0</v>
      </c>
    </row>
    <row r="56" spans="1:5" x14ac:dyDescent="0.25">
      <c r="A56" s="126"/>
      <c r="B56" s="127" t="s">
        <v>187</v>
      </c>
      <c r="C56" s="125">
        <v>59295352.900000006</v>
      </c>
      <c r="D56" s="124">
        <v>81431413.819999993</v>
      </c>
    </row>
    <row r="57" spans="1:5" x14ac:dyDescent="0.25">
      <c r="A57" s="126"/>
      <c r="B57" s="127" t="s">
        <v>186</v>
      </c>
      <c r="C57" s="125">
        <v>0</v>
      </c>
      <c r="D57" s="124">
        <v>0</v>
      </c>
    </row>
    <row r="58" spans="1:5" x14ac:dyDescent="0.25">
      <c r="A58" s="123" t="s">
        <v>185</v>
      </c>
      <c r="B58" s="122"/>
      <c r="C58" s="121">
        <f>C59</f>
        <v>65634951.759999998</v>
      </c>
      <c r="D58" s="120">
        <f>D59</f>
        <v>61699597.32</v>
      </c>
    </row>
    <row r="59" spans="1:5" x14ac:dyDescent="0.25">
      <c r="A59" s="126"/>
      <c r="B59" s="127" t="s">
        <v>184</v>
      </c>
      <c r="C59" s="125">
        <v>65634951.759999998</v>
      </c>
      <c r="D59" s="124">
        <v>61699597.32</v>
      </c>
    </row>
    <row r="60" spans="1:5" x14ac:dyDescent="0.25">
      <c r="A60" s="126"/>
      <c r="B60" s="112"/>
      <c r="C60" s="125"/>
      <c r="D60" s="124"/>
    </row>
    <row r="61" spans="1:5" x14ac:dyDescent="0.25">
      <c r="A61" s="123" t="s">
        <v>183</v>
      </c>
      <c r="B61" s="122"/>
      <c r="C61" s="121">
        <f>C58+C51+C45+C31+C27+C41</f>
        <v>553663324.51999998</v>
      </c>
      <c r="D61" s="120">
        <f>D58+D51+D45+D31+D27+D41</f>
        <v>594755422.03999996</v>
      </c>
    </row>
    <row r="62" spans="1:5" x14ac:dyDescent="0.25">
      <c r="A62" s="126"/>
      <c r="B62" s="112"/>
      <c r="C62" s="125"/>
      <c r="D62" s="124"/>
    </row>
    <row r="63" spans="1:5" ht="20.25" x14ac:dyDescent="0.3">
      <c r="A63" s="123" t="s">
        <v>182</v>
      </c>
      <c r="B63" s="122"/>
      <c r="C63" s="121">
        <f>C24-C61</f>
        <v>1418071913.48</v>
      </c>
      <c r="D63" s="120">
        <f>D24-D61</f>
        <v>77259247.440000057</v>
      </c>
      <c r="E63" s="116" t="str">
        <f>IF((C63-'ETCA-I-01'!F40)&gt;0.9,"ERROR!!!, NO COINCIDEN LOS MONTOS CON LO REPORTADO EN EL FORMATO ETCA-I-01","")</f>
        <v/>
      </c>
    </row>
    <row r="64" spans="1:5" ht="21" thickBot="1" x14ac:dyDescent="0.35">
      <c r="A64" s="119"/>
      <c r="B64" s="118"/>
      <c r="C64" s="118"/>
      <c r="D64" s="117"/>
      <c r="E64" s="116" t="str">
        <f>IF((D63-'ETCA-I-01'!G40)&gt;0.9,"ERROR!!!, NO COINCIDEN LOS MONTOS CON LO REPORTADO EN EL FORMATO ETCA-I-01","")</f>
        <v/>
      </c>
    </row>
    <row r="65" spans="1:4" s="108" customFormat="1" ht="16.5" customHeight="1" x14ac:dyDescent="0.25">
      <c r="A65" s="112"/>
      <c r="B65" s="5" t="s">
        <v>181</v>
      </c>
      <c r="C65" s="115"/>
      <c r="D65" s="111"/>
    </row>
    <row r="66" spans="1:4" s="108" customFormat="1" ht="16.5" customHeight="1" x14ac:dyDescent="0.25">
      <c r="A66" s="112"/>
      <c r="B66" s="112"/>
      <c r="C66" s="114"/>
      <c r="D66" s="111"/>
    </row>
    <row r="67" spans="1:4" s="108" customFormat="1" ht="16.5" customHeight="1" x14ac:dyDescent="0.25">
      <c r="A67" s="112"/>
      <c r="B67" s="112" t="s">
        <v>180</v>
      </c>
      <c r="C67" s="113"/>
      <c r="D67" s="111"/>
    </row>
    <row r="68" spans="1:4" s="108" customFormat="1" ht="16.5" customHeight="1" x14ac:dyDescent="0.25">
      <c r="A68" s="112"/>
      <c r="B68" s="112"/>
      <c r="C68" s="112"/>
      <c r="D68" s="111"/>
    </row>
    <row r="69" spans="1:4" s="108" customFormat="1" ht="16.5" customHeight="1" x14ac:dyDescent="0.3">
      <c r="A69" s="110"/>
      <c r="B69" s="1" t="s">
        <v>180</v>
      </c>
      <c r="C69" s="110"/>
      <c r="D69" s="109"/>
    </row>
    <row r="70" spans="1:4" x14ac:dyDescent="0.3">
      <c r="C70" s="3"/>
      <c r="D70" s="107" t="s">
        <v>0</v>
      </c>
    </row>
  </sheetData>
  <sheetProtection formatColumns="0" formatRows="0" insertHyperlinks="0"/>
  <mergeCells count="6">
    <mergeCell ref="A1:D1"/>
    <mergeCell ref="A15:B15"/>
    <mergeCell ref="A5:B5"/>
    <mergeCell ref="A2:D2"/>
    <mergeCell ref="A3:D3"/>
    <mergeCell ref="A4:D4"/>
  </mergeCells>
  <printOptions horizontalCentered="1"/>
  <pageMargins left="0.47244094488188981" right="0.19685039370078741" top="0.59055118110236227" bottom="0.19685039370078741" header="0.31496062992125984" footer="0.19685039370078741"/>
  <pageSetup scale="62"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3EBF-9A78-45E7-8910-F199B538D242}">
  <sheetPr>
    <tabColor theme="0" tint="-0.249977111117893"/>
  </sheetPr>
  <dimension ref="A1:G45"/>
  <sheetViews>
    <sheetView view="pageBreakPreview" zoomScaleSheetLayoutView="100" workbookViewId="0">
      <selection activeCell="C61" sqref="C61"/>
    </sheetView>
  </sheetViews>
  <sheetFormatPr baseColWidth="10" defaultRowHeight="15" x14ac:dyDescent="0.25"/>
  <cols>
    <col min="1" max="1" width="41.5703125" customWidth="1"/>
    <col min="2" max="2" width="19.42578125" customWidth="1"/>
    <col min="3" max="3" width="17.140625" customWidth="1"/>
    <col min="4" max="4" width="15.140625" customWidth="1"/>
    <col min="5" max="5" width="19" customWidth="1"/>
    <col min="6" max="6" width="14.42578125" customWidth="1"/>
    <col min="7" max="7" width="15.85546875" bestFit="1" customWidth="1"/>
  </cols>
  <sheetData>
    <row r="1" spans="1:7" x14ac:dyDescent="0.25">
      <c r="A1" s="187" t="str">
        <f>'ETCA-I-01'!$A$1:$G$2</f>
        <v>Comision Estatal del Agua</v>
      </c>
      <c r="B1" s="186"/>
      <c r="C1" s="186"/>
      <c r="D1" s="186"/>
      <c r="E1" s="186"/>
      <c r="F1" s="185"/>
    </row>
    <row r="2" spans="1:7" x14ac:dyDescent="0.25">
      <c r="A2" s="184" t="s">
        <v>254</v>
      </c>
      <c r="B2" s="183"/>
      <c r="C2" s="183"/>
      <c r="D2" s="183"/>
      <c r="E2" s="183"/>
      <c r="F2" s="182"/>
    </row>
    <row r="3" spans="1:7" ht="15.75" thickBot="1" x14ac:dyDescent="0.3">
      <c r="A3" s="181" t="str">
        <f>'ETCA-I-03'!A3:D3</f>
        <v>Del 01 de Enero al 31 de Diciembre de 2022</v>
      </c>
      <c r="B3" s="180"/>
      <c r="C3" s="180"/>
      <c r="D3" s="180"/>
      <c r="E3" s="180"/>
      <c r="F3" s="179"/>
    </row>
    <row r="4" spans="1:7" ht="15.75" thickBot="1" x14ac:dyDescent="0.3">
      <c r="A4" s="178" t="str">
        <f>'ETCA-I-01'!A4:G4</f>
        <v>(Cifras en Pesos)</v>
      </c>
      <c r="B4" s="177"/>
      <c r="C4" s="177"/>
      <c r="D4" s="177"/>
      <c r="E4" s="177"/>
      <c r="F4" s="176"/>
    </row>
    <row r="5" spans="1:7" ht="64.5" thickBot="1" x14ac:dyDescent="0.3">
      <c r="A5" s="175" t="s">
        <v>253</v>
      </c>
      <c r="B5" s="174" t="s">
        <v>252</v>
      </c>
      <c r="C5" s="174" t="s">
        <v>251</v>
      </c>
      <c r="D5" s="174" t="s">
        <v>250</v>
      </c>
      <c r="E5" s="174" t="s">
        <v>249</v>
      </c>
      <c r="F5" s="173" t="s">
        <v>248</v>
      </c>
    </row>
    <row r="6" spans="1:7" x14ac:dyDescent="0.25">
      <c r="A6" s="172"/>
      <c r="B6" s="171"/>
      <c r="C6" s="171"/>
      <c r="D6" s="171"/>
      <c r="E6" s="170"/>
      <c r="F6" s="170"/>
    </row>
    <row r="7" spans="1:7" ht="22.5" x14ac:dyDescent="0.25">
      <c r="A7" s="160" t="s">
        <v>247</v>
      </c>
      <c r="B7" s="166">
        <f>B8+B9+B10</f>
        <v>24979127.170000002</v>
      </c>
      <c r="C7" s="157"/>
      <c r="D7" s="157"/>
      <c r="E7" s="163"/>
      <c r="F7" s="155">
        <f>SUM(B7:E7)</f>
        <v>24979127.170000002</v>
      </c>
    </row>
    <row r="8" spans="1:7" x14ac:dyDescent="0.25">
      <c r="A8" s="158" t="s">
        <v>15</v>
      </c>
      <c r="B8" s="164">
        <v>24979127.170000002</v>
      </c>
      <c r="C8" s="159"/>
      <c r="D8" s="159"/>
      <c r="E8" s="165"/>
      <c r="F8" s="155">
        <f>SUM(B8:E8)</f>
        <v>24979127.170000002</v>
      </c>
    </row>
    <row r="9" spans="1:7" x14ac:dyDescent="0.25">
      <c r="A9" s="158" t="s">
        <v>14</v>
      </c>
      <c r="B9" s="164"/>
      <c r="C9" s="159"/>
      <c r="D9" s="159"/>
      <c r="E9" s="165"/>
      <c r="F9" s="155">
        <f>SUM(B9:E9)</f>
        <v>0</v>
      </c>
      <c r="G9" s="68"/>
    </row>
    <row r="10" spans="1:7" x14ac:dyDescent="0.25">
      <c r="A10" s="158" t="s">
        <v>13</v>
      </c>
      <c r="B10" s="164"/>
      <c r="C10" s="159"/>
      <c r="D10" s="159"/>
      <c r="E10" s="165"/>
      <c r="F10" s="155">
        <f>SUM(B10:E10)</f>
        <v>0</v>
      </c>
    </row>
    <row r="11" spans="1:7" x14ac:dyDescent="0.25">
      <c r="A11" s="160"/>
      <c r="B11" s="168"/>
      <c r="C11" s="168"/>
      <c r="D11" s="168"/>
      <c r="E11" s="167"/>
      <c r="F11" s="167"/>
    </row>
    <row r="12" spans="1:7" ht="22.5" x14ac:dyDescent="0.25">
      <c r="A12" s="160" t="s">
        <v>246</v>
      </c>
      <c r="B12" s="157"/>
      <c r="C12" s="166">
        <f>C14+C15+C16+C17</f>
        <v>270113718.42999995</v>
      </c>
      <c r="D12" s="166">
        <f>D13</f>
        <v>77259247.439999998</v>
      </c>
      <c r="E12" s="163"/>
      <c r="F12" s="155">
        <f>SUM(B12:E12)</f>
        <v>347372965.86999995</v>
      </c>
    </row>
    <row r="13" spans="1:7" x14ac:dyDescent="0.25">
      <c r="A13" s="158" t="s">
        <v>182</v>
      </c>
      <c r="B13" s="159"/>
      <c r="C13" s="159"/>
      <c r="D13" s="164">
        <v>77259247.439999998</v>
      </c>
      <c r="E13" s="165"/>
      <c r="F13" s="155">
        <f>SUM(B13:E13)</f>
        <v>77259247.439999998</v>
      </c>
    </row>
    <row r="14" spans="1:7" x14ac:dyDescent="0.25">
      <c r="A14" s="158" t="s">
        <v>10</v>
      </c>
      <c r="B14" s="159"/>
      <c r="C14" s="164">
        <v>494182664.49000001</v>
      </c>
      <c r="D14" s="159"/>
      <c r="E14" s="165"/>
      <c r="F14" s="155">
        <f>SUM(B14:E14)</f>
        <v>494182664.49000001</v>
      </c>
    </row>
    <row r="15" spans="1:7" x14ac:dyDescent="0.25">
      <c r="A15" s="158" t="s">
        <v>9</v>
      </c>
      <c r="B15" s="159"/>
      <c r="C15" s="164"/>
      <c r="D15" s="159"/>
      <c r="E15" s="165"/>
      <c r="F15" s="155">
        <f>SUM(B15:E15)</f>
        <v>0</v>
      </c>
    </row>
    <row r="16" spans="1:7" x14ac:dyDescent="0.25">
      <c r="A16" s="158" t="s">
        <v>8</v>
      </c>
      <c r="B16" s="159"/>
      <c r="C16" s="164"/>
      <c r="D16" s="159"/>
      <c r="E16" s="165"/>
      <c r="F16" s="155">
        <f>SUM(B16:E16)</f>
        <v>0</v>
      </c>
    </row>
    <row r="17" spans="1:6" x14ac:dyDescent="0.25">
      <c r="A17" s="158" t="s">
        <v>7</v>
      </c>
      <c r="B17" s="159"/>
      <c r="C17" s="164">
        <v>-224068946.06000006</v>
      </c>
      <c r="D17" s="159"/>
      <c r="E17" s="165"/>
      <c r="F17" s="155">
        <f>SUM(B17:E17)</f>
        <v>-224068946.06000006</v>
      </c>
    </row>
    <row r="18" spans="1:6" x14ac:dyDescent="0.25">
      <c r="A18" s="160"/>
      <c r="B18" s="168"/>
      <c r="C18" s="168"/>
      <c r="D18" s="168"/>
      <c r="E18" s="167"/>
      <c r="F18" s="167"/>
    </row>
    <row r="19" spans="1:6" ht="38.25" customHeight="1" x14ac:dyDescent="0.25">
      <c r="A19" s="160" t="s">
        <v>245</v>
      </c>
      <c r="B19" s="159"/>
      <c r="C19" s="159"/>
      <c r="D19" s="159"/>
      <c r="E19" s="155">
        <f>E20+E21</f>
        <v>0</v>
      </c>
      <c r="F19" s="155">
        <f>SUM(B19:E19)</f>
        <v>0</v>
      </c>
    </row>
    <row r="20" spans="1:6" x14ac:dyDescent="0.25">
      <c r="A20" s="158" t="s">
        <v>5</v>
      </c>
      <c r="B20" s="159"/>
      <c r="C20" s="159"/>
      <c r="D20" s="159"/>
      <c r="E20" s="156"/>
      <c r="F20" s="155">
        <f>SUM(B20:E20)</f>
        <v>0</v>
      </c>
    </row>
    <row r="21" spans="1:6" x14ac:dyDescent="0.25">
      <c r="A21" s="158" t="s">
        <v>4</v>
      </c>
      <c r="B21" s="159"/>
      <c r="C21" s="159"/>
      <c r="D21" s="159"/>
      <c r="E21" s="156"/>
      <c r="F21" s="155">
        <f>SUM(B21:E21)</f>
        <v>0</v>
      </c>
    </row>
    <row r="22" spans="1:6" x14ac:dyDescent="0.25">
      <c r="A22" s="158"/>
      <c r="B22" s="162"/>
      <c r="C22" s="162"/>
      <c r="D22" s="162"/>
      <c r="E22" s="161"/>
      <c r="F22" s="161"/>
    </row>
    <row r="23" spans="1:6" ht="28.5" customHeight="1" x14ac:dyDescent="0.25">
      <c r="A23" s="169" t="s">
        <v>244</v>
      </c>
      <c r="B23" s="166">
        <f>B7</f>
        <v>24979127.170000002</v>
      </c>
      <c r="C23" s="166">
        <f>C12</f>
        <v>270113718.42999995</v>
      </c>
      <c r="D23" s="166">
        <f>D12</f>
        <v>77259247.439999998</v>
      </c>
      <c r="E23" s="155">
        <f>E19</f>
        <v>0</v>
      </c>
      <c r="F23" s="155">
        <f>SUM(B23:E23)</f>
        <v>372352093.03999996</v>
      </c>
    </row>
    <row r="24" spans="1:6" x14ac:dyDescent="0.25">
      <c r="A24" s="160"/>
      <c r="B24" s="168"/>
      <c r="C24" s="168"/>
      <c r="D24" s="168"/>
      <c r="E24" s="167"/>
      <c r="F24" s="167"/>
    </row>
    <row r="25" spans="1:6" ht="22.5" x14ac:dyDescent="0.25">
      <c r="A25" s="160" t="s">
        <v>243</v>
      </c>
      <c r="B25" s="166">
        <f>B26+B27+B28</f>
        <v>46728423.86999999</v>
      </c>
      <c r="C25" s="157"/>
      <c r="D25" s="157"/>
      <c r="E25" s="163"/>
      <c r="F25" s="155">
        <f>SUM(B25:E25)</f>
        <v>46728423.86999999</v>
      </c>
    </row>
    <row r="26" spans="1:6" x14ac:dyDescent="0.25">
      <c r="A26" s="158" t="s">
        <v>15</v>
      </c>
      <c r="B26" s="164">
        <v>46728423.86999999</v>
      </c>
      <c r="C26" s="159"/>
      <c r="D26" s="159"/>
      <c r="E26" s="165"/>
      <c r="F26" s="155">
        <f>SUM(B26:E26)</f>
        <v>46728423.86999999</v>
      </c>
    </row>
    <row r="27" spans="1:6" x14ac:dyDescent="0.25">
      <c r="A27" s="158" t="s">
        <v>14</v>
      </c>
      <c r="B27" s="164"/>
      <c r="C27" s="159"/>
      <c r="D27" s="159"/>
      <c r="E27" s="165"/>
      <c r="F27" s="155">
        <f>SUM(B27:E27)</f>
        <v>0</v>
      </c>
    </row>
    <row r="28" spans="1:6" x14ac:dyDescent="0.25">
      <c r="A28" s="158" t="s">
        <v>13</v>
      </c>
      <c r="B28" s="164"/>
      <c r="C28" s="159"/>
      <c r="D28" s="159"/>
      <c r="E28" s="165"/>
      <c r="F28" s="155">
        <f>SUM(B28:E28)</f>
        <v>0</v>
      </c>
    </row>
    <row r="29" spans="1:6" x14ac:dyDescent="0.25">
      <c r="A29" s="160"/>
      <c r="B29" s="168"/>
      <c r="C29" s="168"/>
      <c r="D29" s="168"/>
      <c r="E29" s="167"/>
      <c r="F29" s="167"/>
    </row>
    <row r="30" spans="1:6" ht="22.5" x14ac:dyDescent="0.25">
      <c r="A30" s="160" t="s">
        <v>242</v>
      </c>
      <c r="B30" s="157"/>
      <c r="C30" s="166">
        <f>C32</f>
        <v>77259247.439999998</v>
      </c>
      <c r="D30" s="166">
        <f>D31+D32+D33+D34+D35</f>
        <v>1213205728.55</v>
      </c>
      <c r="E30" s="163"/>
      <c r="F30" s="155">
        <f>SUM(B30:E30)</f>
        <v>1290464975.99</v>
      </c>
    </row>
    <row r="31" spans="1:6" x14ac:dyDescent="0.25">
      <c r="A31" s="158" t="s">
        <v>182</v>
      </c>
      <c r="B31" s="159"/>
      <c r="C31" s="159"/>
      <c r="D31" s="164">
        <v>1418071913.48</v>
      </c>
      <c r="E31" s="165"/>
      <c r="F31" s="155">
        <f>SUM(B31:E31)</f>
        <v>1418071913.48</v>
      </c>
    </row>
    <row r="32" spans="1:6" x14ac:dyDescent="0.25">
      <c r="A32" s="158" t="s">
        <v>10</v>
      </c>
      <c r="B32" s="159"/>
      <c r="C32" s="164">
        <v>77259247.439999998</v>
      </c>
      <c r="D32" s="164">
        <v>-77259247.439999998</v>
      </c>
      <c r="E32" s="165"/>
      <c r="F32" s="155">
        <f>SUM(B32:E32)</f>
        <v>0</v>
      </c>
    </row>
    <row r="33" spans="1:7" x14ac:dyDescent="0.25">
      <c r="A33" s="158" t="s">
        <v>9</v>
      </c>
      <c r="B33" s="159"/>
      <c r="C33" s="159"/>
      <c r="D33" s="164"/>
      <c r="E33" s="165"/>
      <c r="F33" s="155">
        <f>SUM(B33:E33)</f>
        <v>0</v>
      </c>
    </row>
    <row r="34" spans="1:7" x14ac:dyDescent="0.25">
      <c r="A34" s="158" t="s">
        <v>8</v>
      </c>
      <c r="B34" s="159"/>
      <c r="C34" s="159"/>
      <c r="D34" s="164"/>
      <c r="E34" s="165"/>
      <c r="F34" s="155">
        <f>SUM(B34:E34)</f>
        <v>0</v>
      </c>
    </row>
    <row r="35" spans="1:7" x14ac:dyDescent="0.25">
      <c r="A35" s="158" t="s">
        <v>7</v>
      </c>
      <c r="B35" s="157"/>
      <c r="C35" s="157"/>
      <c r="D35" s="164">
        <v>-127606937.48999995</v>
      </c>
      <c r="E35" s="163"/>
      <c r="F35" s="155">
        <f>SUM(B35:E35)</f>
        <v>-127606937.48999995</v>
      </c>
      <c r="G35" s="145"/>
    </row>
    <row r="36" spans="1:7" x14ac:dyDescent="0.25">
      <c r="A36" s="158"/>
      <c r="B36" s="162"/>
      <c r="C36" s="162"/>
      <c r="D36" s="162"/>
      <c r="E36" s="161"/>
      <c r="F36" s="161"/>
      <c r="G36" s="145"/>
    </row>
    <row r="37" spans="1:7" ht="33.75" x14ac:dyDescent="0.25">
      <c r="A37" s="160" t="s">
        <v>241</v>
      </c>
      <c r="B37" s="159"/>
      <c r="C37" s="159"/>
      <c r="D37" s="159"/>
      <c r="E37" s="155">
        <f>E38+E39</f>
        <v>0</v>
      </c>
      <c r="F37" s="155">
        <f>SUM(B37:E37)</f>
        <v>0</v>
      </c>
      <c r="G37" s="68"/>
    </row>
    <row r="38" spans="1:7" x14ac:dyDescent="0.25">
      <c r="A38" s="158" t="s">
        <v>5</v>
      </c>
      <c r="B38" s="159"/>
      <c r="C38" s="159"/>
      <c r="D38" s="159"/>
      <c r="E38" s="156"/>
      <c r="F38" s="155">
        <f>SUM(B38:E38)</f>
        <v>0</v>
      </c>
    </row>
    <row r="39" spans="1:7" x14ac:dyDescent="0.25">
      <c r="A39" s="158" t="s">
        <v>4</v>
      </c>
      <c r="B39" s="157"/>
      <c r="C39" s="157"/>
      <c r="D39" s="157"/>
      <c r="E39" s="156"/>
      <c r="F39" s="155">
        <f>SUM(B39:E39)</f>
        <v>0</v>
      </c>
    </row>
    <row r="40" spans="1:7" ht="15.75" thickBot="1" x14ac:dyDescent="0.3">
      <c r="A40" s="154"/>
      <c r="B40" s="153"/>
      <c r="C40" s="153"/>
      <c r="D40" s="153"/>
      <c r="E40" s="152"/>
      <c r="F40" s="152"/>
    </row>
    <row r="41" spans="1:7" ht="20.25" customHeight="1" thickBot="1" x14ac:dyDescent="0.3">
      <c r="A41" s="151" t="s">
        <v>240</v>
      </c>
      <c r="B41" s="150">
        <f>B23+B25</f>
        <v>71707551.039999992</v>
      </c>
      <c r="C41" s="150">
        <f>C23+C30</f>
        <v>347372965.86999995</v>
      </c>
      <c r="D41" s="150">
        <f>D23+D30</f>
        <v>1290464975.99</v>
      </c>
      <c r="E41" s="149">
        <f>E23+E37</f>
        <v>0</v>
      </c>
      <c r="F41" s="149">
        <f>SUM(B41:E41)</f>
        <v>1709545492.9000001</v>
      </c>
    </row>
    <row r="42" spans="1:7" x14ac:dyDescent="0.25">
      <c r="A42" s="148" t="s">
        <v>239</v>
      </c>
      <c r="F42" s="147"/>
      <c r="G42" s="68"/>
    </row>
    <row r="43" spans="1:7" x14ac:dyDescent="0.25">
      <c r="B43" s="146"/>
    </row>
    <row r="44" spans="1:7" x14ac:dyDescent="0.25">
      <c r="B44" s="68"/>
      <c r="E44" s="145"/>
    </row>
    <row r="45" spans="1:7" x14ac:dyDescent="0.25">
      <c r="E45" s="68"/>
    </row>
  </sheetData>
  <sheetProtection formatColumns="0" formatRows="0"/>
  <mergeCells count="4">
    <mergeCell ref="A1:F1"/>
    <mergeCell ref="A2:F2"/>
    <mergeCell ref="A3:F3"/>
    <mergeCell ref="A4:F4"/>
  </mergeCells>
  <pageMargins left="0.31496062992125984" right="0.31496062992125984" top="0.74803149606299213" bottom="0.35433070866141736" header="0.31496062992125984" footer="0.31496062992125984"/>
  <pageSetup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B3027-DBDA-4B87-AFA3-7C9BD04FC0A1}">
  <sheetPr>
    <tabColor theme="0" tint="-0.249977111117893"/>
  </sheetPr>
  <dimension ref="A1:D68"/>
  <sheetViews>
    <sheetView view="pageBreakPreview" zoomScale="90" zoomScaleSheetLayoutView="90" workbookViewId="0">
      <selection activeCell="C61" sqref="C61"/>
    </sheetView>
  </sheetViews>
  <sheetFormatPr baseColWidth="10" defaultColWidth="11.28515625" defaultRowHeight="16.5" x14ac:dyDescent="0.3"/>
  <cols>
    <col min="1" max="1" width="80.85546875" style="1" bestFit="1" customWidth="1"/>
    <col min="2" max="3" width="17" style="1" customWidth="1"/>
    <col min="4" max="16384" width="11.28515625" style="1"/>
  </cols>
  <sheetData>
    <row r="1" spans="1:4" x14ac:dyDescent="0.3">
      <c r="A1" s="104" t="str">
        <f>'ETCA-I-01'!A1:G1</f>
        <v>Comision Estatal del Agua</v>
      </c>
      <c r="B1" s="104"/>
      <c r="C1" s="104"/>
    </row>
    <row r="2" spans="1:4" s="105" customFormat="1" ht="15.75" x14ac:dyDescent="0.25">
      <c r="A2" s="67" t="s">
        <v>261</v>
      </c>
      <c r="B2" s="67"/>
      <c r="C2" s="67"/>
    </row>
    <row r="3" spans="1:4" s="105" customFormat="1" x14ac:dyDescent="0.25">
      <c r="A3" s="213" t="str">
        <f>'ETCA-I-03'!A3:D3</f>
        <v>Del 01 de Enero al 31 de Diciembre de 2022</v>
      </c>
      <c r="B3" s="213"/>
      <c r="C3" s="213"/>
    </row>
    <row r="4" spans="1:4" s="105" customFormat="1" ht="17.25" thickBot="1" x14ac:dyDescent="0.3">
      <c r="A4" s="212" t="str">
        <f>'ETCA-I-01'!A4:G4</f>
        <v>(Cifras en Pesos)</v>
      </c>
      <c r="B4" s="212"/>
      <c r="C4" s="212"/>
    </row>
    <row r="5" spans="1:4" ht="30" customHeight="1" thickBot="1" x14ac:dyDescent="0.35">
      <c r="A5" s="211"/>
      <c r="B5" s="210" t="s">
        <v>260</v>
      </c>
      <c r="C5" s="209" t="s">
        <v>259</v>
      </c>
    </row>
    <row r="6" spans="1:4" ht="17.25" thickTop="1" x14ac:dyDescent="0.3">
      <c r="A6" s="205" t="s">
        <v>258</v>
      </c>
      <c r="B6" s="204">
        <f>B7+B16</f>
        <v>65371908.289999969</v>
      </c>
      <c r="C6" s="203">
        <f>C7+C16</f>
        <v>1415216545.6100001</v>
      </c>
    </row>
    <row r="7" spans="1:4" x14ac:dyDescent="0.3">
      <c r="A7" s="198" t="s">
        <v>57</v>
      </c>
      <c r="B7" s="197">
        <f>SUM(B8:B14)</f>
        <v>57934869.149999999</v>
      </c>
      <c r="C7" s="196">
        <f>SUM(C8:C14)</f>
        <v>1058632396.78</v>
      </c>
    </row>
    <row r="8" spans="1:4" s="188" customFormat="1" ht="13.5" x14ac:dyDescent="0.25">
      <c r="A8" s="195" t="s">
        <v>55</v>
      </c>
      <c r="B8" s="189"/>
      <c r="C8" s="194">
        <v>855747094.04999995</v>
      </c>
      <c r="D8" s="208"/>
    </row>
    <row r="9" spans="1:4" s="188" customFormat="1" ht="13.5" x14ac:dyDescent="0.25">
      <c r="A9" s="195" t="s">
        <v>53</v>
      </c>
      <c r="B9" s="189"/>
      <c r="C9" s="194">
        <v>105601824.75999999</v>
      </c>
    </row>
    <row r="10" spans="1:4" s="188" customFormat="1" ht="13.5" x14ac:dyDescent="0.25">
      <c r="A10" s="195" t="s">
        <v>51</v>
      </c>
      <c r="B10" s="189"/>
      <c r="C10" s="194">
        <v>96912507.230000004</v>
      </c>
    </row>
    <row r="11" spans="1:4" s="188" customFormat="1" ht="13.5" x14ac:dyDescent="0.25">
      <c r="A11" s="195" t="s">
        <v>49</v>
      </c>
      <c r="B11" s="189"/>
      <c r="C11" s="194">
        <v>0</v>
      </c>
    </row>
    <row r="12" spans="1:4" s="188" customFormat="1" ht="13.5" x14ac:dyDescent="0.25">
      <c r="A12" s="195" t="s">
        <v>47</v>
      </c>
      <c r="B12" s="189"/>
      <c r="C12" s="194">
        <v>370970.74000000022</v>
      </c>
    </row>
    <row r="13" spans="1:4" s="188" customFormat="1" ht="13.5" x14ac:dyDescent="0.25">
      <c r="A13" s="195" t="s">
        <v>45</v>
      </c>
      <c r="B13" s="189">
        <v>57934869.149999999</v>
      </c>
      <c r="C13" s="194"/>
    </row>
    <row r="14" spans="1:4" s="188" customFormat="1" ht="13.5" x14ac:dyDescent="0.25">
      <c r="A14" s="195" t="s">
        <v>43</v>
      </c>
      <c r="B14" s="189"/>
      <c r="C14" s="194"/>
    </row>
    <row r="15" spans="1:4" ht="5.25" customHeight="1" x14ac:dyDescent="0.3">
      <c r="A15" s="205"/>
      <c r="B15" s="200"/>
      <c r="C15" s="199"/>
    </row>
    <row r="16" spans="1:4" x14ac:dyDescent="0.3">
      <c r="A16" s="198" t="s">
        <v>38</v>
      </c>
      <c r="B16" s="197">
        <f>SUM(B17:B25)</f>
        <v>7437039.1399999699</v>
      </c>
      <c r="C16" s="196">
        <f>SUM(C17:C25)</f>
        <v>356584148.83000004</v>
      </c>
    </row>
    <row r="17" spans="1:3" s="188" customFormat="1" ht="13.5" x14ac:dyDescent="0.25">
      <c r="A17" s="195" t="s">
        <v>36</v>
      </c>
      <c r="B17" s="189"/>
      <c r="C17" s="194"/>
    </row>
    <row r="18" spans="1:3" s="188" customFormat="1" ht="13.5" x14ac:dyDescent="0.25">
      <c r="A18" s="195" t="s">
        <v>34</v>
      </c>
      <c r="B18" s="189"/>
      <c r="C18" s="194"/>
    </row>
    <row r="19" spans="1:3" s="188" customFormat="1" ht="13.5" x14ac:dyDescent="0.25">
      <c r="A19" s="195" t="s">
        <v>32</v>
      </c>
      <c r="B19" s="189"/>
      <c r="C19" s="194">
        <v>306995284.25999999</v>
      </c>
    </row>
    <row r="20" spans="1:3" s="188" customFormat="1" ht="13.5" x14ac:dyDescent="0.25">
      <c r="A20" s="195" t="s">
        <v>30</v>
      </c>
      <c r="B20" s="189"/>
      <c r="C20" s="194">
        <v>49588864.570000023</v>
      </c>
    </row>
    <row r="21" spans="1:3" s="188" customFormat="1" ht="13.5" x14ac:dyDescent="0.25">
      <c r="A21" s="195" t="s">
        <v>28</v>
      </c>
      <c r="B21" s="189"/>
      <c r="C21" s="194"/>
    </row>
    <row r="22" spans="1:3" s="188" customFormat="1" ht="13.5" x14ac:dyDescent="0.25">
      <c r="A22" s="195" t="s">
        <v>26</v>
      </c>
      <c r="B22" s="189">
        <v>7408612.33999997</v>
      </c>
      <c r="C22" s="194"/>
    </row>
    <row r="23" spans="1:3" s="188" customFormat="1" ht="13.5" x14ac:dyDescent="0.25">
      <c r="A23" s="195" t="s">
        <v>24</v>
      </c>
      <c r="B23" s="189">
        <v>28426.799999999799</v>
      </c>
      <c r="C23" s="194"/>
    </row>
    <row r="24" spans="1:3" s="188" customFormat="1" ht="13.5" x14ac:dyDescent="0.25">
      <c r="A24" s="195" t="s">
        <v>23</v>
      </c>
      <c r="B24" s="189"/>
      <c r="C24" s="194"/>
    </row>
    <row r="25" spans="1:3" s="188" customFormat="1" ht="13.5" x14ac:dyDescent="0.25">
      <c r="A25" s="195" t="s">
        <v>22</v>
      </c>
      <c r="B25" s="189"/>
      <c r="C25" s="194"/>
    </row>
    <row r="26" spans="1:3" ht="6.75" customHeight="1" x14ac:dyDescent="0.3">
      <c r="A26" s="207"/>
      <c r="B26" s="200"/>
      <c r="C26" s="199"/>
    </row>
    <row r="27" spans="1:3" x14ac:dyDescent="0.3">
      <c r="A27" s="205" t="s">
        <v>257</v>
      </c>
      <c r="B27" s="204">
        <f>B28+B38</f>
        <v>39278596.219999991</v>
      </c>
      <c r="C27" s="203">
        <f>C28+C38</f>
        <v>26627358.760000002</v>
      </c>
    </row>
    <row r="28" spans="1:3" x14ac:dyDescent="0.3">
      <c r="A28" s="198" t="s">
        <v>56</v>
      </c>
      <c r="B28" s="197">
        <f>SUM(B29:B36)</f>
        <v>27244290.949999992</v>
      </c>
      <c r="C28" s="196">
        <f>SUM(C29:C36)</f>
        <v>0</v>
      </c>
    </row>
    <row r="29" spans="1:3" s="188" customFormat="1" ht="13.5" x14ac:dyDescent="0.25">
      <c r="A29" s="195" t="s">
        <v>54</v>
      </c>
      <c r="B29" s="189">
        <v>26916192.00999999</v>
      </c>
      <c r="C29" s="194"/>
    </row>
    <row r="30" spans="1:3" s="188" customFormat="1" ht="13.5" x14ac:dyDescent="0.25">
      <c r="A30" s="195" t="s">
        <v>52</v>
      </c>
      <c r="B30" s="189">
        <v>328098.91999999993</v>
      </c>
      <c r="C30" s="194"/>
    </row>
    <row r="31" spans="1:3" s="188" customFormat="1" ht="13.5" x14ac:dyDescent="0.25">
      <c r="A31" s="195" t="s">
        <v>50</v>
      </c>
      <c r="B31" s="189">
        <v>0.02</v>
      </c>
      <c r="C31" s="194"/>
    </row>
    <row r="32" spans="1:3" s="188" customFormat="1" ht="13.5" x14ac:dyDescent="0.25">
      <c r="A32" s="195" t="s">
        <v>48</v>
      </c>
      <c r="B32" s="189"/>
      <c r="C32" s="194"/>
    </row>
    <row r="33" spans="1:3" s="188" customFormat="1" ht="13.5" x14ac:dyDescent="0.25">
      <c r="A33" s="195" t="s">
        <v>46</v>
      </c>
      <c r="B33" s="189"/>
      <c r="C33" s="194"/>
    </row>
    <row r="34" spans="1:3" s="188" customFormat="1" ht="13.5" x14ac:dyDescent="0.25">
      <c r="A34" s="195" t="s">
        <v>44</v>
      </c>
      <c r="B34" s="189"/>
      <c r="C34" s="194"/>
    </row>
    <row r="35" spans="1:3" s="188" customFormat="1" ht="13.5" x14ac:dyDescent="0.25">
      <c r="A35" s="195" t="s">
        <v>42</v>
      </c>
      <c r="B35" s="189"/>
      <c r="C35" s="194"/>
    </row>
    <row r="36" spans="1:3" s="188" customFormat="1" ht="13.5" x14ac:dyDescent="0.25">
      <c r="A36" s="195" t="s">
        <v>41</v>
      </c>
      <c r="B36" s="189"/>
      <c r="C36" s="194"/>
    </row>
    <row r="37" spans="1:3" ht="6" customHeight="1" x14ac:dyDescent="0.3">
      <c r="A37" s="205"/>
      <c r="B37" s="202"/>
      <c r="C37" s="201"/>
    </row>
    <row r="38" spans="1:3" x14ac:dyDescent="0.3">
      <c r="A38" s="198" t="s">
        <v>37</v>
      </c>
      <c r="B38" s="197">
        <f>SUM(B39:B44)</f>
        <v>12034305.27</v>
      </c>
      <c r="C38" s="196">
        <f>SUM(C39:C44)</f>
        <v>26627358.760000002</v>
      </c>
    </row>
    <row r="39" spans="1:3" s="188" customFormat="1" ht="13.5" x14ac:dyDescent="0.25">
      <c r="A39" s="195" t="s">
        <v>35</v>
      </c>
      <c r="B39" s="189"/>
      <c r="C39" s="194"/>
    </row>
    <row r="40" spans="1:3" s="188" customFormat="1" ht="13.5" x14ac:dyDescent="0.25">
      <c r="A40" s="195" t="s">
        <v>33</v>
      </c>
      <c r="B40" s="189"/>
      <c r="C40" s="194"/>
    </row>
    <row r="41" spans="1:3" s="188" customFormat="1" ht="13.5" x14ac:dyDescent="0.25">
      <c r="A41" s="195" t="s">
        <v>31</v>
      </c>
      <c r="B41" s="189"/>
      <c r="C41" s="194">
        <v>26627358.760000002</v>
      </c>
    </row>
    <row r="42" spans="1:3" s="188" customFormat="1" ht="13.5" x14ac:dyDescent="0.25">
      <c r="A42" s="195" t="s">
        <v>29</v>
      </c>
      <c r="B42" s="189"/>
      <c r="C42" s="194"/>
    </row>
    <row r="43" spans="1:3" s="188" customFormat="1" ht="13.5" x14ac:dyDescent="0.25">
      <c r="A43" s="195" t="s">
        <v>27</v>
      </c>
      <c r="B43" s="189"/>
      <c r="C43" s="194"/>
    </row>
    <row r="44" spans="1:3" s="188" customFormat="1" ht="13.5" x14ac:dyDescent="0.25">
      <c r="A44" s="195" t="s">
        <v>25</v>
      </c>
      <c r="B44" s="189">
        <v>12034305.27</v>
      </c>
      <c r="C44" s="194">
        <v>0</v>
      </c>
    </row>
    <row r="45" spans="1:3" x14ac:dyDescent="0.3">
      <c r="A45" s="206"/>
      <c r="B45" s="200"/>
      <c r="C45" s="199"/>
    </row>
    <row r="46" spans="1:3" x14ac:dyDescent="0.3">
      <c r="A46" s="205" t="s">
        <v>256</v>
      </c>
      <c r="B46" s="204">
        <f>B47+B52</f>
        <v>1464800337.3499999</v>
      </c>
      <c r="C46" s="203">
        <f>C47+C52</f>
        <v>127606937.48999999</v>
      </c>
    </row>
    <row r="47" spans="1:3" x14ac:dyDescent="0.3">
      <c r="A47" s="198" t="s">
        <v>16</v>
      </c>
      <c r="B47" s="197">
        <f>SUM(B48:B50)</f>
        <v>46728423.870000005</v>
      </c>
      <c r="C47" s="196">
        <f>SUM(C48:C50)</f>
        <v>0</v>
      </c>
    </row>
    <row r="48" spans="1:3" s="188" customFormat="1" ht="13.5" x14ac:dyDescent="0.25">
      <c r="A48" s="195" t="s">
        <v>15</v>
      </c>
      <c r="B48" s="189">
        <v>46728423.870000005</v>
      </c>
      <c r="C48" s="194"/>
    </row>
    <row r="49" spans="1:3" s="188" customFormat="1" ht="13.5" x14ac:dyDescent="0.25">
      <c r="A49" s="195" t="s">
        <v>14</v>
      </c>
      <c r="B49" s="189"/>
      <c r="C49" s="194"/>
    </row>
    <row r="50" spans="1:3" s="188" customFormat="1" ht="13.5" x14ac:dyDescent="0.25">
      <c r="A50" s="195" t="s">
        <v>13</v>
      </c>
      <c r="B50" s="189"/>
      <c r="C50" s="194"/>
    </row>
    <row r="51" spans="1:3" ht="6" customHeight="1" x14ac:dyDescent="0.3">
      <c r="A51" s="198"/>
      <c r="B51" s="202"/>
      <c r="C51" s="201"/>
    </row>
    <row r="52" spans="1:3" ht="15.75" customHeight="1" x14ac:dyDescent="0.3">
      <c r="A52" s="198" t="s">
        <v>12</v>
      </c>
      <c r="B52" s="197">
        <f>SUM(B53:B57)</f>
        <v>1418071913.48</v>
      </c>
      <c r="C52" s="196">
        <f>SUM(C53:C57)</f>
        <v>127606937.48999999</v>
      </c>
    </row>
    <row r="53" spans="1:3" s="188" customFormat="1" ht="13.5" x14ac:dyDescent="0.25">
      <c r="A53" s="195" t="s">
        <v>11</v>
      </c>
      <c r="B53" s="189">
        <v>1340812666.04</v>
      </c>
      <c r="C53" s="194"/>
    </row>
    <row r="54" spans="1:3" s="188" customFormat="1" ht="13.5" x14ac:dyDescent="0.25">
      <c r="A54" s="195" t="s">
        <v>10</v>
      </c>
      <c r="B54" s="189">
        <v>77259247.439999938</v>
      </c>
      <c r="C54" s="194"/>
    </row>
    <row r="55" spans="1:3" s="188" customFormat="1" ht="13.5" x14ac:dyDescent="0.25">
      <c r="A55" s="195" t="s">
        <v>9</v>
      </c>
      <c r="B55" s="189"/>
      <c r="C55" s="194"/>
    </row>
    <row r="56" spans="1:3" s="188" customFormat="1" ht="13.5" x14ac:dyDescent="0.25">
      <c r="A56" s="195" t="s">
        <v>8</v>
      </c>
      <c r="B56" s="189"/>
      <c r="C56" s="194"/>
    </row>
    <row r="57" spans="1:3" s="188" customFormat="1" ht="13.5" x14ac:dyDescent="0.25">
      <c r="A57" s="195" t="s">
        <v>7</v>
      </c>
      <c r="B57" s="189"/>
      <c r="C57" s="194">
        <v>127606937.48999999</v>
      </c>
    </row>
    <row r="58" spans="1:3" ht="7.5" customHeight="1" x14ac:dyDescent="0.3">
      <c r="A58" s="198"/>
      <c r="B58" s="200"/>
      <c r="C58" s="199"/>
    </row>
    <row r="59" spans="1:3" x14ac:dyDescent="0.3">
      <c r="A59" s="198" t="s">
        <v>255</v>
      </c>
      <c r="B59" s="197">
        <f>SUM(B60:B61)</f>
        <v>0</v>
      </c>
      <c r="C59" s="196">
        <f>SUM(C60:C61)</f>
        <v>0</v>
      </c>
    </row>
    <row r="60" spans="1:3" s="188" customFormat="1" ht="13.5" x14ac:dyDescent="0.25">
      <c r="A60" s="195" t="s">
        <v>5</v>
      </c>
      <c r="B60" s="189"/>
      <c r="C60" s="194"/>
    </row>
    <row r="61" spans="1:3" s="188" customFormat="1" ht="14.25" thickBot="1" x14ac:dyDescent="0.3">
      <c r="A61" s="193" t="s">
        <v>4</v>
      </c>
      <c r="B61" s="192"/>
      <c r="C61" s="191"/>
    </row>
    <row r="62" spans="1:3" s="188" customFormat="1" ht="13.5" x14ac:dyDescent="0.25">
      <c r="A62" s="188" t="s">
        <v>239</v>
      </c>
      <c r="B62" s="189"/>
      <c r="C62" s="189"/>
    </row>
    <row r="63" spans="1:3" s="188" customFormat="1" ht="13.5" x14ac:dyDescent="0.25">
      <c r="B63" s="189"/>
      <c r="C63" s="189"/>
    </row>
    <row r="64" spans="1:3" s="188" customFormat="1" ht="13.5" x14ac:dyDescent="0.25">
      <c r="B64" s="189"/>
      <c r="C64" s="189"/>
    </row>
    <row r="65" spans="1:3" s="188" customFormat="1" ht="13.5" x14ac:dyDescent="0.25">
      <c r="A65" s="190"/>
      <c r="B65" s="189"/>
      <c r="C65" s="189"/>
    </row>
    <row r="66" spans="1:3" s="188" customFormat="1" ht="13.5" x14ac:dyDescent="0.25">
      <c r="A66" s="190" t="s">
        <v>180</v>
      </c>
      <c r="B66" s="189"/>
      <c r="C66" s="189"/>
    </row>
    <row r="67" spans="1:3" s="188" customFormat="1" ht="13.5" x14ac:dyDescent="0.25">
      <c r="A67" s="190" t="s">
        <v>180</v>
      </c>
      <c r="B67" s="189"/>
      <c r="C67" s="189"/>
    </row>
    <row r="68" spans="1:3" x14ac:dyDescent="0.3">
      <c r="A68" s="188" t="s">
        <v>180</v>
      </c>
    </row>
  </sheetData>
  <sheetProtection formatColumns="0" formatRows="0"/>
  <mergeCells count="4">
    <mergeCell ref="A1:C1"/>
    <mergeCell ref="A2:C2"/>
    <mergeCell ref="A3:C3"/>
    <mergeCell ref="A4:C4"/>
  </mergeCells>
  <printOptions horizontalCentered="1"/>
  <pageMargins left="0.31496062992125984" right="0.31496062992125984" top="0.74803149606299213" bottom="0.35433070866141736" header="0.31496062992125984" footer="0.31496062992125984"/>
  <pageSetup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D4B20-8B5D-42AA-BC43-9127CE766B8C}">
  <sheetPr>
    <tabColor theme="0" tint="-0.249977111117893"/>
    <pageSetUpPr fitToPage="1"/>
  </sheetPr>
  <dimension ref="A1:E70"/>
  <sheetViews>
    <sheetView view="pageBreakPreview" zoomScale="146" zoomScaleSheetLayoutView="146" workbookViewId="0">
      <selection activeCell="C61" sqref="C61"/>
    </sheetView>
  </sheetViews>
  <sheetFormatPr baseColWidth="10" defaultColWidth="11.28515625" defaultRowHeight="16.5" x14ac:dyDescent="0.3"/>
  <cols>
    <col min="1" max="1" width="1.5703125" style="1" customWidth="1"/>
    <col min="2" max="2" width="70.85546875" style="1" customWidth="1"/>
    <col min="3" max="4" width="12.7109375" style="1" customWidth="1"/>
    <col min="5" max="16384" width="11.28515625" style="1"/>
  </cols>
  <sheetData>
    <row r="1" spans="1:4" x14ac:dyDescent="0.3">
      <c r="A1" s="104" t="str">
        <f>'ETCA-I-01'!A1</f>
        <v>Comision Estatal del Agua</v>
      </c>
      <c r="B1" s="104"/>
      <c r="C1" s="104"/>
      <c r="D1" s="104"/>
    </row>
    <row r="2" spans="1:4" x14ac:dyDescent="0.3">
      <c r="A2" s="67" t="s">
        <v>288</v>
      </c>
      <c r="B2" s="67"/>
      <c r="C2" s="67"/>
      <c r="D2" s="67"/>
    </row>
    <row r="3" spans="1:4" x14ac:dyDescent="0.3">
      <c r="A3" s="213" t="str">
        <f>'ETCA-I-01'!A3:G3</f>
        <v>Al 31 de Diciembre de 2022</v>
      </c>
      <c r="B3" s="213"/>
      <c r="C3" s="213"/>
      <c r="D3" s="213"/>
    </row>
    <row r="4" spans="1:4" ht="17.25" thickBot="1" x14ac:dyDescent="0.35">
      <c r="A4" s="261" t="str">
        <f>'ETCA-I-01'!A4:G4</f>
        <v>(Cifras en Pesos)</v>
      </c>
      <c r="B4" s="261"/>
      <c r="C4" s="261"/>
      <c r="D4" s="261"/>
    </row>
    <row r="5" spans="1:4" ht="23.25" customHeight="1" thickBot="1" x14ac:dyDescent="0.35">
      <c r="A5" s="260" t="s">
        <v>253</v>
      </c>
      <c r="B5" s="259"/>
      <c r="C5" s="258">
        <v>2022</v>
      </c>
      <c r="D5" s="257">
        <v>2021</v>
      </c>
    </row>
    <row r="6" spans="1:4" s="215" customFormat="1" ht="12" customHeight="1" thickTop="1" x14ac:dyDescent="0.25">
      <c r="A6" s="256" t="s">
        <v>287</v>
      </c>
      <c r="B6" s="255"/>
      <c r="C6" s="255"/>
      <c r="D6" s="254"/>
    </row>
    <row r="7" spans="1:4" s="215" customFormat="1" ht="12.75" customHeight="1" x14ac:dyDescent="0.25">
      <c r="A7" s="240"/>
      <c r="B7" s="244" t="s">
        <v>260</v>
      </c>
      <c r="C7" s="243">
        <f>SUM(C8:C17)</f>
        <v>2027880873.5143113</v>
      </c>
      <c r="D7" s="242">
        <f>SUM(D8:D17)</f>
        <v>728468005.3900001</v>
      </c>
    </row>
    <row r="8" spans="1:4" s="252" customFormat="1" ht="11.1" customHeight="1" x14ac:dyDescent="0.25">
      <c r="A8" s="253"/>
      <c r="B8" s="251" t="s">
        <v>233</v>
      </c>
      <c r="C8" s="222"/>
      <c r="D8" s="227"/>
    </row>
    <row r="9" spans="1:4" s="252" customFormat="1" ht="11.1" customHeight="1" x14ac:dyDescent="0.25">
      <c r="A9" s="253"/>
      <c r="B9" s="251" t="s">
        <v>232</v>
      </c>
      <c r="C9" s="222"/>
      <c r="D9" s="227"/>
    </row>
    <row r="10" spans="1:4" s="252" customFormat="1" ht="11.1" customHeight="1" x14ac:dyDescent="0.25">
      <c r="A10" s="253"/>
      <c r="B10" s="251" t="s">
        <v>286</v>
      </c>
      <c r="C10" s="222"/>
      <c r="D10" s="227"/>
    </row>
    <row r="11" spans="1:4" s="252" customFormat="1" ht="11.1" customHeight="1" x14ac:dyDescent="0.25">
      <c r="A11" s="253"/>
      <c r="B11" s="251" t="s">
        <v>230</v>
      </c>
      <c r="C11" s="222"/>
      <c r="D11" s="227"/>
    </row>
    <row r="12" spans="1:4" s="252" customFormat="1" ht="11.1" customHeight="1" x14ac:dyDescent="0.25">
      <c r="A12" s="253"/>
      <c r="B12" s="251" t="s">
        <v>285</v>
      </c>
      <c r="C12" s="222">
        <v>1566328.38</v>
      </c>
      <c r="D12" s="227">
        <v>692260.99</v>
      </c>
    </row>
    <row r="13" spans="1:4" s="252" customFormat="1" ht="11.1" customHeight="1" x14ac:dyDescent="0.25">
      <c r="A13" s="253"/>
      <c r="B13" s="251" t="s">
        <v>228</v>
      </c>
      <c r="C13" s="222"/>
      <c r="D13" s="227"/>
    </row>
    <row r="14" spans="1:4" s="252" customFormat="1" ht="11.1" customHeight="1" x14ac:dyDescent="0.25">
      <c r="A14" s="253"/>
      <c r="B14" s="251" t="s">
        <v>227</v>
      </c>
      <c r="C14" s="222">
        <v>205594725.67000005</v>
      </c>
      <c r="D14" s="227">
        <v>185272694.02000001</v>
      </c>
    </row>
    <row r="15" spans="1:4" s="252" customFormat="1" ht="25.5" customHeight="1" x14ac:dyDescent="0.25">
      <c r="A15" s="253"/>
      <c r="B15" s="251" t="s">
        <v>284</v>
      </c>
      <c r="C15" s="222">
        <v>1250522657.0799999</v>
      </c>
      <c r="D15" s="227">
        <v>130721787.08</v>
      </c>
    </row>
    <row r="16" spans="1:4" s="252" customFormat="1" ht="12" customHeight="1" x14ac:dyDescent="0.25">
      <c r="A16" s="253"/>
      <c r="B16" s="251" t="s">
        <v>283</v>
      </c>
      <c r="C16" s="222">
        <v>411177677.03431153</v>
      </c>
      <c r="D16" s="227">
        <v>282597513.84000003</v>
      </c>
    </row>
    <row r="17" spans="1:5" s="252" customFormat="1" ht="12" customHeight="1" x14ac:dyDescent="0.25">
      <c r="A17" s="253"/>
      <c r="B17" s="251" t="s">
        <v>282</v>
      </c>
      <c r="C17" s="222">
        <v>159019485.34999999</v>
      </c>
      <c r="D17" s="227">
        <v>129183749.45999999</v>
      </c>
    </row>
    <row r="18" spans="1:5" s="215" customFormat="1" ht="13.5" customHeight="1" x14ac:dyDescent="0.25">
      <c r="A18" s="240"/>
      <c r="B18" s="244" t="s">
        <v>259</v>
      </c>
      <c r="C18" s="243">
        <f>SUM(C19:C34)</f>
        <v>661746200.98000002</v>
      </c>
      <c r="D18" s="242">
        <f>SUM(D19:D34)</f>
        <v>535396340.65000004</v>
      </c>
    </row>
    <row r="19" spans="1:5" s="215" customFormat="1" ht="11.1" customHeight="1" x14ac:dyDescent="0.25">
      <c r="A19" s="240"/>
      <c r="B19" s="251" t="s">
        <v>214</v>
      </c>
      <c r="C19" s="222">
        <v>227300955.56999999</v>
      </c>
      <c r="D19" s="227">
        <v>219772465</v>
      </c>
      <c r="E19" s="222"/>
    </row>
    <row r="20" spans="1:5" s="215" customFormat="1" ht="11.1" customHeight="1" x14ac:dyDescent="0.25">
      <c r="A20" s="240"/>
      <c r="B20" s="251" t="s">
        <v>213</v>
      </c>
      <c r="C20" s="222">
        <v>19990393.25</v>
      </c>
      <c r="D20" s="227">
        <v>16708733</v>
      </c>
      <c r="E20" s="222"/>
    </row>
    <row r="21" spans="1:5" s="215" customFormat="1" ht="11.1" customHeight="1" x14ac:dyDescent="0.25">
      <c r="A21" s="240"/>
      <c r="B21" s="251" t="s">
        <v>212</v>
      </c>
      <c r="C21" s="222">
        <v>121026858.10999998</v>
      </c>
      <c r="D21" s="227">
        <v>141449477.61000001</v>
      </c>
      <c r="E21" s="222"/>
    </row>
    <row r="22" spans="1:5" s="215" customFormat="1" ht="12.75" customHeight="1" x14ac:dyDescent="0.25">
      <c r="A22" s="240"/>
      <c r="B22" s="251" t="s">
        <v>210</v>
      </c>
      <c r="C22" s="222">
        <v>22561354.140000001</v>
      </c>
      <c r="D22" s="227">
        <v>30025547.66</v>
      </c>
      <c r="E22" s="222"/>
    </row>
    <row r="23" spans="1:5" s="215" customFormat="1" ht="11.1" customHeight="1" x14ac:dyDescent="0.25">
      <c r="A23" s="240"/>
      <c r="B23" s="251" t="s">
        <v>281</v>
      </c>
      <c r="C23" s="222"/>
      <c r="D23" s="227">
        <v>7603911.4199999999</v>
      </c>
      <c r="E23" s="222"/>
    </row>
    <row r="24" spans="1:5" s="215" customFormat="1" ht="11.1" customHeight="1" x14ac:dyDescent="0.25">
      <c r="A24" s="240"/>
      <c r="B24" s="251" t="s">
        <v>280</v>
      </c>
      <c r="C24" s="222"/>
      <c r="D24" s="227"/>
    </row>
    <row r="25" spans="1:5" s="215" customFormat="1" ht="11.1" customHeight="1" x14ac:dyDescent="0.25">
      <c r="A25" s="240"/>
      <c r="B25" s="251" t="s">
        <v>207</v>
      </c>
      <c r="C25" s="222"/>
      <c r="D25" s="227"/>
    </row>
    <row r="26" spans="1:5" s="215" customFormat="1" ht="11.1" customHeight="1" x14ac:dyDescent="0.25">
      <c r="A26" s="240"/>
      <c r="B26" s="251" t="s">
        <v>206</v>
      </c>
      <c r="C26" s="222"/>
      <c r="D26" s="227"/>
    </row>
    <row r="27" spans="1:5" s="215" customFormat="1" ht="11.1" customHeight="1" x14ac:dyDescent="0.25">
      <c r="A27" s="240"/>
      <c r="B27" s="251" t="s">
        <v>205</v>
      </c>
      <c r="C27" s="222"/>
      <c r="D27" s="227"/>
    </row>
    <row r="28" spans="1:5" s="215" customFormat="1" ht="11.1" customHeight="1" x14ac:dyDescent="0.25">
      <c r="A28" s="240"/>
      <c r="B28" s="251" t="s">
        <v>204</v>
      </c>
      <c r="C28" s="222"/>
      <c r="D28" s="227"/>
    </row>
    <row r="29" spans="1:5" s="215" customFormat="1" ht="11.1" customHeight="1" x14ac:dyDescent="0.25">
      <c r="A29" s="240"/>
      <c r="B29" s="251" t="s">
        <v>203</v>
      </c>
      <c r="C29" s="222"/>
      <c r="D29" s="227"/>
    </row>
    <row r="30" spans="1:5" s="215" customFormat="1" ht="11.1" customHeight="1" x14ac:dyDescent="0.25">
      <c r="A30" s="240"/>
      <c r="B30" s="251" t="s">
        <v>202</v>
      </c>
      <c r="C30" s="222"/>
      <c r="D30" s="227"/>
    </row>
    <row r="31" spans="1:5" s="215" customFormat="1" ht="11.1" customHeight="1" x14ac:dyDescent="0.25">
      <c r="A31" s="240"/>
      <c r="B31" s="251" t="s">
        <v>279</v>
      </c>
      <c r="C31" s="222"/>
      <c r="D31" s="227"/>
    </row>
    <row r="32" spans="1:5" s="215" customFormat="1" ht="11.1" customHeight="1" x14ac:dyDescent="0.25">
      <c r="A32" s="240"/>
      <c r="B32" s="251" t="s">
        <v>15</v>
      </c>
      <c r="C32" s="222"/>
      <c r="D32" s="227"/>
    </row>
    <row r="33" spans="1:5" s="215" customFormat="1" ht="11.1" customHeight="1" x14ac:dyDescent="0.25">
      <c r="A33" s="240"/>
      <c r="B33" s="251" t="s">
        <v>199</v>
      </c>
      <c r="C33" s="222"/>
      <c r="D33" s="227"/>
    </row>
    <row r="34" spans="1:5" s="215" customFormat="1" ht="11.1" customHeight="1" x14ac:dyDescent="0.25">
      <c r="A34" s="240"/>
      <c r="B34" s="251" t="s">
        <v>278</v>
      </c>
      <c r="C34" s="222">
        <v>270866639.91000003</v>
      </c>
      <c r="D34" s="227">
        <v>119836205.95999999</v>
      </c>
    </row>
    <row r="35" spans="1:5" s="215" customFormat="1" ht="12" customHeight="1" x14ac:dyDescent="0.25">
      <c r="A35" s="228" t="s">
        <v>277</v>
      </c>
      <c r="B35" s="219"/>
      <c r="C35" s="237">
        <f>C7-C18</f>
        <v>1366134672.5343113</v>
      </c>
      <c r="D35" s="248">
        <f>D7-D18</f>
        <v>193071664.74000007</v>
      </c>
    </row>
    <row r="36" spans="1:5" s="215" customFormat="1" ht="4.5" customHeight="1" x14ac:dyDescent="0.25">
      <c r="A36" s="236"/>
      <c r="B36" s="235"/>
      <c r="C36" s="250"/>
      <c r="D36" s="249"/>
    </row>
    <row r="37" spans="1:5" s="215" customFormat="1" ht="12.75" x14ac:dyDescent="0.25">
      <c r="A37" s="247" t="s">
        <v>276</v>
      </c>
      <c r="B37" s="244"/>
      <c r="C37" s="246"/>
      <c r="D37" s="245"/>
    </row>
    <row r="38" spans="1:5" s="215" customFormat="1" ht="10.5" customHeight="1" x14ac:dyDescent="0.25">
      <c r="A38" s="240"/>
      <c r="B38" s="244" t="s">
        <v>260</v>
      </c>
      <c r="C38" s="243">
        <f>SUM(C39:C41)</f>
        <v>0</v>
      </c>
      <c r="D38" s="242">
        <f>SUM(D39:D41)</f>
        <v>0</v>
      </c>
    </row>
    <row r="39" spans="1:5" s="215" customFormat="1" ht="11.1" customHeight="1" x14ac:dyDescent="0.25">
      <c r="A39" s="240"/>
      <c r="B39" s="239" t="s">
        <v>32</v>
      </c>
      <c r="C39" s="222"/>
      <c r="D39" s="227"/>
    </row>
    <row r="40" spans="1:5" s="215" customFormat="1" ht="11.1" customHeight="1" x14ac:dyDescent="0.25">
      <c r="A40" s="240"/>
      <c r="B40" s="239" t="s">
        <v>30</v>
      </c>
      <c r="C40" s="222"/>
      <c r="D40" s="227"/>
    </row>
    <row r="41" spans="1:5" s="215" customFormat="1" ht="11.1" customHeight="1" x14ac:dyDescent="0.25">
      <c r="A41" s="240"/>
      <c r="B41" s="239" t="s">
        <v>275</v>
      </c>
      <c r="C41" s="222"/>
      <c r="D41" s="227"/>
    </row>
    <row r="42" spans="1:5" s="215" customFormat="1" ht="10.5" customHeight="1" x14ac:dyDescent="0.25">
      <c r="A42" s="240"/>
      <c r="B42" s="244" t="s">
        <v>259</v>
      </c>
      <c r="C42" s="243">
        <f>SUM(C43:C45)</f>
        <v>447611588.86000001</v>
      </c>
      <c r="D42" s="242">
        <f>SUM(D43:D45)</f>
        <v>127591175.80999999</v>
      </c>
    </row>
    <row r="43" spans="1:5" s="215" customFormat="1" ht="11.1" customHeight="1" x14ac:dyDescent="0.25">
      <c r="A43" s="240"/>
      <c r="B43" s="239" t="s">
        <v>32</v>
      </c>
      <c r="C43" s="222">
        <v>441556064.31999999</v>
      </c>
      <c r="D43" s="227">
        <v>127107858.32999998</v>
      </c>
      <c r="E43" s="222"/>
    </row>
    <row r="44" spans="1:5" s="215" customFormat="1" ht="11.1" customHeight="1" x14ac:dyDescent="0.25">
      <c r="A44" s="240"/>
      <c r="B44" s="239" t="s">
        <v>30</v>
      </c>
      <c r="C44" s="222">
        <v>6055524.54</v>
      </c>
      <c r="D44" s="227">
        <v>483317.48</v>
      </c>
      <c r="E44" s="222"/>
    </row>
    <row r="45" spans="1:5" s="215" customFormat="1" ht="11.1" customHeight="1" x14ac:dyDescent="0.25">
      <c r="A45" s="240"/>
      <c r="B45" s="239" t="s">
        <v>274</v>
      </c>
      <c r="C45" s="222"/>
      <c r="D45" s="227"/>
    </row>
    <row r="46" spans="1:5" s="215" customFormat="1" ht="12" customHeight="1" x14ac:dyDescent="0.25">
      <c r="A46" s="228" t="s">
        <v>273</v>
      </c>
      <c r="B46" s="219"/>
      <c r="C46" s="237">
        <f>C38-C42</f>
        <v>-447611588.86000001</v>
      </c>
      <c r="D46" s="248">
        <f>D38-D42</f>
        <v>-127591175.80999999</v>
      </c>
    </row>
    <row r="47" spans="1:5" s="215" customFormat="1" ht="2.25" customHeight="1" x14ac:dyDescent="0.25">
      <c r="A47" s="236"/>
      <c r="B47" s="235"/>
      <c r="C47" s="230"/>
      <c r="D47" s="229"/>
    </row>
    <row r="48" spans="1:5" s="215" customFormat="1" ht="12" customHeight="1" x14ac:dyDescent="0.25">
      <c r="A48" s="247" t="s">
        <v>272</v>
      </c>
      <c r="B48" s="244"/>
      <c r="C48" s="246"/>
      <c r="D48" s="245"/>
    </row>
    <row r="49" spans="1:5" s="215" customFormat="1" ht="12.75" x14ac:dyDescent="0.25">
      <c r="A49" s="240"/>
      <c r="B49" s="244" t="s">
        <v>260</v>
      </c>
      <c r="C49" s="243">
        <f>C50+C53</f>
        <v>0</v>
      </c>
      <c r="D49" s="242">
        <f>D50+D53</f>
        <v>0</v>
      </c>
    </row>
    <row r="50" spans="1:5" s="215" customFormat="1" ht="11.1" customHeight="1" x14ac:dyDescent="0.25">
      <c r="A50" s="240"/>
      <c r="B50" s="239" t="s">
        <v>271</v>
      </c>
      <c r="C50" s="222">
        <f>C51+C52</f>
        <v>0</v>
      </c>
      <c r="D50" s="227">
        <f>D51+D52</f>
        <v>0</v>
      </c>
    </row>
    <row r="51" spans="1:5" s="215" customFormat="1" ht="11.1" customHeight="1" x14ac:dyDescent="0.25">
      <c r="A51" s="240"/>
      <c r="B51" s="239" t="s">
        <v>268</v>
      </c>
      <c r="C51" s="222">
        <v>0</v>
      </c>
      <c r="D51" s="227">
        <v>0</v>
      </c>
    </row>
    <row r="52" spans="1:5" s="215" customFormat="1" ht="11.1" customHeight="1" x14ac:dyDescent="0.25">
      <c r="A52" s="240"/>
      <c r="B52" s="239" t="s">
        <v>267</v>
      </c>
      <c r="C52" s="222">
        <v>0</v>
      </c>
      <c r="D52" s="227">
        <v>0</v>
      </c>
    </row>
    <row r="53" spans="1:5" s="215" customFormat="1" ht="11.1" customHeight="1" x14ac:dyDescent="0.25">
      <c r="A53" s="240"/>
      <c r="B53" s="239" t="s">
        <v>270</v>
      </c>
      <c r="C53" s="222">
        <v>0</v>
      </c>
      <c r="D53" s="227">
        <v>0</v>
      </c>
    </row>
    <row r="54" spans="1:5" s="215" customFormat="1" ht="11.25" customHeight="1" x14ac:dyDescent="0.25">
      <c r="A54" s="240"/>
      <c r="B54" s="244" t="s">
        <v>259</v>
      </c>
      <c r="C54" s="243">
        <f>C55+C58</f>
        <v>62775989.620000005</v>
      </c>
      <c r="D54" s="242">
        <f>D55+D58</f>
        <v>93021258.24000001</v>
      </c>
    </row>
    <row r="55" spans="1:5" s="215" customFormat="1" ht="11.1" customHeight="1" x14ac:dyDescent="0.25">
      <c r="A55" s="240"/>
      <c r="B55" s="239" t="s">
        <v>269</v>
      </c>
      <c r="C55" s="222">
        <f>C56+C57</f>
        <v>14110053.239999998</v>
      </c>
      <c r="D55" s="227">
        <f>D56+D57</f>
        <v>54741163.410000004</v>
      </c>
    </row>
    <row r="56" spans="1:5" s="215" customFormat="1" ht="11.1" customHeight="1" x14ac:dyDescent="0.25">
      <c r="A56" s="240"/>
      <c r="B56" s="239" t="s">
        <v>268</v>
      </c>
      <c r="C56" s="222">
        <v>14110053.239999998</v>
      </c>
      <c r="D56" s="227">
        <v>54741163.410000004</v>
      </c>
      <c r="E56" s="238"/>
    </row>
    <row r="57" spans="1:5" s="215" customFormat="1" ht="11.1" customHeight="1" x14ac:dyDescent="0.25">
      <c r="A57" s="240"/>
      <c r="B57" s="239" t="s">
        <v>267</v>
      </c>
      <c r="C57" s="222"/>
      <c r="D57" s="227"/>
      <c r="E57" s="241"/>
    </row>
    <row r="58" spans="1:5" s="215" customFormat="1" ht="11.1" customHeight="1" x14ac:dyDescent="0.25">
      <c r="A58" s="240"/>
      <c r="B58" s="239" t="s">
        <v>266</v>
      </c>
      <c r="C58" s="222">
        <v>48665936.380000003</v>
      </c>
      <c r="D58" s="227">
        <v>38280094.829999998</v>
      </c>
      <c r="E58" s="238"/>
    </row>
    <row r="59" spans="1:5" s="215" customFormat="1" ht="12" customHeight="1" x14ac:dyDescent="0.25">
      <c r="A59" s="228" t="s">
        <v>265</v>
      </c>
      <c r="B59" s="219"/>
      <c r="C59" s="237">
        <f>C49-C54</f>
        <v>-62775989.620000005</v>
      </c>
      <c r="D59" s="234">
        <f>D49-D54</f>
        <v>-93021258.24000001</v>
      </c>
    </row>
    <row r="60" spans="1:5" s="215" customFormat="1" ht="2.25" customHeight="1" x14ac:dyDescent="0.25">
      <c r="A60" s="236"/>
      <c r="B60" s="235"/>
      <c r="C60" s="230"/>
      <c r="D60" s="229"/>
    </row>
    <row r="61" spans="1:5" s="215" customFormat="1" ht="12" customHeight="1" x14ac:dyDescent="0.25">
      <c r="A61" s="228" t="s">
        <v>264</v>
      </c>
      <c r="B61" s="218"/>
      <c r="C61" s="217">
        <f>C59+C46+C35</f>
        <v>855747094.05431128</v>
      </c>
      <c r="D61" s="234">
        <f>D59+D46+D35</f>
        <v>-27540769.309999943</v>
      </c>
      <c r="E61" s="233"/>
    </row>
    <row r="62" spans="1:5" ht="2.25" customHeight="1" x14ac:dyDescent="0.3">
      <c r="A62" s="232"/>
      <c r="B62" s="231"/>
      <c r="C62" s="230"/>
      <c r="D62" s="229"/>
    </row>
    <row r="63" spans="1:5" s="215" customFormat="1" ht="12" customHeight="1" x14ac:dyDescent="0.25">
      <c r="A63" s="228" t="s">
        <v>263</v>
      </c>
      <c r="B63" s="219"/>
      <c r="C63" s="222">
        <v>101442039.81</v>
      </c>
      <c r="D63" s="227">
        <v>128982809.12</v>
      </c>
      <c r="E63" s="216"/>
    </row>
    <row r="64" spans="1:5" s="215" customFormat="1" ht="12" customHeight="1" thickBot="1" x14ac:dyDescent="0.3">
      <c r="A64" s="226" t="s">
        <v>262</v>
      </c>
      <c r="B64" s="225"/>
      <c r="C64" s="224">
        <f>C63+C61</f>
        <v>957189133.86431122</v>
      </c>
      <c r="D64" s="223">
        <f>D63+D61</f>
        <v>101442039.81000006</v>
      </c>
      <c r="E64" s="216"/>
    </row>
    <row r="65" spans="1:5" s="215" customFormat="1" ht="12" customHeight="1" x14ac:dyDescent="0.25">
      <c r="A65" s="215" t="s">
        <v>181</v>
      </c>
      <c r="D65" s="222"/>
      <c r="E65" s="222"/>
    </row>
    <row r="66" spans="1:5" s="215" customFormat="1" ht="12" customHeight="1" x14ac:dyDescent="0.25">
      <c r="C66" s="217"/>
      <c r="D66" s="221"/>
      <c r="E66" s="220"/>
    </row>
    <row r="67" spans="1:5" s="215" customFormat="1" ht="12" customHeight="1" x14ac:dyDescent="0.25">
      <c r="A67" s="219"/>
      <c r="B67" s="218"/>
      <c r="C67" s="217"/>
      <c r="D67" s="217"/>
      <c r="E67" s="216"/>
    </row>
    <row r="68" spans="1:5" s="215" customFormat="1" ht="12" customHeight="1" x14ac:dyDescent="0.25">
      <c r="A68" s="219"/>
      <c r="B68" s="218"/>
      <c r="C68" s="217"/>
      <c r="D68" s="217"/>
      <c r="E68" s="216"/>
    </row>
    <row r="69" spans="1:5" s="215" customFormat="1" ht="12" customHeight="1" x14ac:dyDescent="0.25">
      <c r="A69" s="219"/>
      <c r="B69" s="218"/>
      <c r="C69" s="217"/>
      <c r="D69" s="217"/>
      <c r="E69" s="216"/>
    </row>
    <row r="70" spans="1:5" ht="12" customHeight="1" x14ac:dyDescent="0.3">
      <c r="A70" s="188" t="s">
        <v>180</v>
      </c>
      <c r="D70" s="214"/>
    </row>
  </sheetData>
  <sheetProtection insertHyperlinks="0"/>
  <mergeCells count="6">
    <mergeCell ref="A6:C6"/>
    <mergeCell ref="A1:D1"/>
    <mergeCell ref="A2:D2"/>
    <mergeCell ref="A3:D3"/>
    <mergeCell ref="A4:D4"/>
    <mergeCell ref="A5:B5"/>
  </mergeCells>
  <printOptions horizontalCentered="1"/>
  <pageMargins left="0.39370078740157483" right="0.39370078740157483" top="0.59055118110236227" bottom="0.39370078740157483" header="0.31496062992125984" footer="0.31496062992125984"/>
  <pageSetup scale="9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48C0A-1070-40F1-BE85-000410633FC4}">
  <sheetPr>
    <tabColor theme="0" tint="-0.249977111117893"/>
    <pageSetUpPr fitToPage="1"/>
  </sheetPr>
  <dimension ref="A1:H33"/>
  <sheetViews>
    <sheetView view="pageBreakPreview" zoomScaleSheetLayoutView="100" workbookViewId="0">
      <selection activeCell="C61" sqref="C61"/>
    </sheetView>
  </sheetViews>
  <sheetFormatPr baseColWidth="10" defaultColWidth="11.28515625" defaultRowHeight="16.5" x14ac:dyDescent="0.25"/>
  <cols>
    <col min="1" max="1" width="1.28515625" style="262" customWidth="1"/>
    <col min="2" max="2" width="43" style="262" customWidth="1"/>
    <col min="3" max="3" width="18.7109375" style="262" customWidth="1"/>
    <col min="4" max="4" width="15.5703125" style="262" customWidth="1"/>
    <col min="5" max="5" width="13.5703125" style="262" bestFit="1" customWidth="1"/>
    <col min="6" max="6" width="13.85546875" style="262" customWidth="1"/>
    <col min="7" max="7" width="14" style="262" customWidth="1"/>
    <col min="8" max="8" width="63.85546875" style="262" customWidth="1"/>
    <col min="9" max="16384" width="11.28515625" style="262"/>
  </cols>
  <sheetData>
    <row r="1" spans="1:8" x14ac:dyDescent="0.25">
      <c r="A1" s="299" t="str">
        <f>'ETCA-I-01'!A1</f>
        <v>Comision Estatal del Agua</v>
      </c>
      <c r="B1" s="299"/>
      <c r="C1" s="299"/>
      <c r="D1" s="299"/>
      <c r="E1" s="299"/>
      <c r="F1" s="299"/>
      <c r="G1" s="299"/>
    </row>
    <row r="2" spans="1:8" s="296" customFormat="1" ht="18" x14ac:dyDescent="0.25">
      <c r="A2" s="299" t="s">
        <v>294</v>
      </c>
      <c r="B2" s="299"/>
      <c r="C2" s="299"/>
      <c r="D2" s="299"/>
      <c r="E2" s="299"/>
      <c r="F2" s="299"/>
      <c r="G2" s="299"/>
      <c r="H2" s="298"/>
    </row>
    <row r="3" spans="1:8" s="296" customFormat="1" x14ac:dyDescent="0.25">
      <c r="A3" s="297" t="str">
        <f>'ETCA-I-03'!A3:D3</f>
        <v>Del 01 de Enero al 31 de Diciembre de 2022</v>
      </c>
      <c r="B3" s="297"/>
      <c r="C3" s="297"/>
      <c r="D3" s="297"/>
      <c r="E3" s="297"/>
      <c r="F3" s="297"/>
      <c r="G3" s="297"/>
    </row>
    <row r="4" spans="1:8" s="294" customFormat="1" ht="17.25" thickBot="1" x14ac:dyDescent="0.3">
      <c r="A4" s="295"/>
      <c r="B4" s="65" t="s">
        <v>60</v>
      </c>
      <c r="C4" s="65"/>
      <c r="D4" s="65"/>
      <c r="E4" s="65"/>
      <c r="F4" s="65"/>
      <c r="G4" s="65"/>
    </row>
    <row r="5" spans="1:8" s="289" customFormat="1" ht="50.25" thickBot="1" x14ac:dyDescent="0.3">
      <c r="A5" s="293" t="s">
        <v>253</v>
      </c>
      <c r="B5" s="292"/>
      <c r="C5" s="291" t="s">
        <v>293</v>
      </c>
      <c r="D5" s="291" t="s">
        <v>292</v>
      </c>
      <c r="E5" s="291" t="s">
        <v>291</v>
      </c>
      <c r="F5" s="291" t="s">
        <v>290</v>
      </c>
      <c r="G5" s="290" t="s">
        <v>289</v>
      </c>
    </row>
    <row r="6" spans="1:8" ht="20.100000000000001" customHeight="1" x14ac:dyDescent="0.25">
      <c r="A6" s="288"/>
      <c r="B6" s="287"/>
      <c r="C6" s="286"/>
      <c r="D6" s="286"/>
      <c r="E6" s="286"/>
      <c r="F6" s="285"/>
      <c r="G6" s="284"/>
    </row>
    <row r="7" spans="1:8" ht="20.100000000000001" customHeight="1" x14ac:dyDescent="0.25">
      <c r="A7" s="283" t="s">
        <v>59</v>
      </c>
      <c r="B7" s="282"/>
      <c r="C7" s="277">
        <f>C9+C18</f>
        <v>1043393326.2099999</v>
      </c>
      <c r="D7" s="277">
        <f>D9+D18</f>
        <v>3932664367.8199997</v>
      </c>
      <c r="E7" s="277">
        <f>E9+E18</f>
        <v>2582819730.5</v>
      </c>
      <c r="F7" s="277">
        <f>F9+F18</f>
        <v>2393237963.5299997</v>
      </c>
      <c r="G7" s="281">
        <f>G9+G18</f>
        <v>1349844637.3199999</v>
      </c>
      <c r="H7" s="69" t="str">
        <f>IF(F7&lt;&gt;'ETCA-I-01'!B32,"ERROR!!!!! EL MONTO NO COINCIDE CON LO REPORTADO EN EL FORMATO ETCA-I-01 EN EL TOTAL ","")</f>
        <v/>
      </c>
    </row>
    <row r="8" spans="1:8" ht="20.100000000000001" customHeight="1" x14ac:dyDescent="0.25">
      <c r="A8" s="279"/>
      <c r="B8" s="278"/>
      <c r="C8" s="272"/>
      <c r="D8" s="272"/>
      <c r="E8" s="272"/>
      <c r="F8" s="272"/>
      <c r="G8" s="280"/>
    </row>
    <row r="9" spans="1:8" ht="20.100000000000001" customHeight="1" x14ac:dyDescent="0.25">
      <c r="A9" s="279"/>
      <c r="B9" s="278" t="s">
        <v>57</v>
      </c>
      <c r="C9" s="277">
        <f>SUM(C10:C16)</f>
        <v>525154644.55000001</v>
      </c>
      <c r="D9" s="277">
        <f>SUM(D10:D16)</f>
        <v>3544285258.7099996</v>
      </c>
      <c r="E9" s="277">
        <f>SUM(E10:E16)</f>
        <v>2543587731.0799999</v>
      </c>
      <c r="F9" s="276">
        <f>C9+D9-E9</f>
        <v>1525852172.1799998</v>
      </c>
      <c r="G9" s="275">
        <f>F9-C9</f>
        <v>1000697527.6299999</v>
      </c>
      <c r="H9" s="69" t="str">
        <f>IF(F9&lt;&gt;'ETCA-I-01'!B17,"ERROR!!!!! EL MONTO NO COINCIDE CON LO REPORTADO EN EL FORMATO ETCA-I-01 EN EL TOTAL","")</f>
        <v/>
      </c>
    </row>
    <row r="10" spans="1:8" ht="20.100000000000001" customHeight="1" x14ac:dyDescent="0.25">
      <c r="A10" s="274"/>
      <c r="B10" s="273" t="s">
        <v>55</v>
      </c>
      <c r="C10" s="272">
        <v>101442039.81</v>
      </c>
      <c r="D10" s="272">
        <v>2714761214.3800001</v>
      </c>
      <c r="E10" s="272">
        <v>1859014120.3299999</v>
      </c>
      <c r="F10" s="271">
        <f>C10+D10-E10</f>
        <v>957189133.86000013</v>
      </c>
      <c r="G10" s="270">
        <f>F10-C10</f>
        <v>855747094.05000019</v>
      </c>
    </row>
    <row r="11" spans="1:8" ht="20.100000000000001" customHeight="1" x14ac:dyDescent="0.25">
      <c r="A11" s="274"/>
      <c r="B11" s="273" t="s">
        <v>53</v>
      </c>
      <c r="C11" s="272">
        <v>910177822.13</v>
      </c>
      <c r="D11" s="272">
        <v>623621189.52999997</v>
      </c>
      <c r="E11" s="272">
        <v>518019364.76999998</v>
      </c>
      <c r="F11" s="271">
        <f>C11+D11-E11</f>
        <v>1015779646.8899999</v>
      </c>
      <c r="G11" s="270">
        <f>F11-C11</f>
        <v>105601824.75999987</v>
      </c>
    </row>
    <row r="12" spans="1:8" ht="20.100000000000001" customHeight="1" x14ac:dyDescent="0.25">
      <c r="A12" s="274"/>
      <c r="B12" s="273" t="s">
        <v>51</v>
      </c>
      <c r="C12" s="272">
        <v>27286984.120000001</v>
      </c>
      <c r="D12" s="272">
        <v>201492879.22</v>
      </c>
      <c r="E12" s="272">
        <v>104580371.98999999</v>
      </c>
      <c r="F12" s="271">
        <f>C12+D12-E12</f>
        <v>124199491.35000001</v>
      </c>
      <c r="G12" s="270">
        <f>F12-C12</f>
        <v>96912507.230000004</v>
      </c>
    </row>
    <row r="13" spans="1:8" ht="20.100000000000001" customHeight="1" x14ac:dyDescent="0.25">
      <c r="A13" s="274"/>
      <c r="B13" s="273" t="s">
        <v>49</v>
      </c>
      <c r="C13" s="272">
        <v>0</v>
      </c>
      <c r="D13" s="272">
        <v>0</v>
      </c>
      <c r="E13" s="272">
        <v>0</v>
      </c>
      <c r="F13" s="271">
        <f>C13+D13-E13</f>
        <v>0</v>
      </c>
      <c r="G13" s="270">
        <f>F13-C13</f>
        <v>0</v>
      </c>
    </row>
    <row r="14" spans="1:8" ht="20.100000000000001" customHeight="1" x14ac:dyDescent="0.25">
      <c r="A14" s="274"/>
      <c r="B14" s="273" t="s">
        <v>47</v>
      </c>
      <c r="C14" s="272">
        <v>4357183.43</v>
      </c>
      <c r="D14" s="272">
        <v>4409975.58</v>
      </c>
      <c r="E14" s="272">
        <v>4039004.84</v>
      </c>
      <c r="F14" s="271">
        <f>C14+D14-E14</f>
        <v>4728154.17</v>
      </c>
      <c r="G14" s="270">
        <f>F14-C14</f>
        <v>370970.74000000022</v>
      </c>
    </row>
    <row r="15" spans="1:8" x14ac:dyDescent="0.25">
      <c r="A15" s="274"/>
      <c r="B15" s="273" t="s">
        <v>45</v>
      </c>
      <c r="C15" s="272">
        <v>-518109384.94</v>
      </c>
      <c r="D15" s="272">
        <v>0</v>
      </c>
      <c r="E15" s="272">
        <v>57934869.149999999</v>
      </c>
      <c r="F15" s="271">
        <f>C15+D15-E15</f>
        <v>-576044254.09000003</v>
      </c>
      <c r="G15" s="270">
        <f>F15-C15</f>
        <v>-57934869.150000036</v>
      </c>
    </row>
    <row r="16" spans="1:8" ht="20.100000000000001" customHeight="1" x14ac:dyDescent="0.25">
      <c r="A16" s="274"/>
      <c r="B16" s="273" t="s">
        <v>43</v>
      </c>
      <c r="C16" s="272"/>
      <c r="D16" s="272"/>
      <c r="E16" s="272"/>
      <c r="F16" s="271">
        <f>C16+D16-E16</f>
        <v>0</v>
      </c>
      <c r="G16" s="270">
        <f>F16-C16</f>
        <v>0</v>
      </c>
    </row>
    <row r="17" spans="1:8" ht="20.100000000000001" customHeight="1" x14ac:dyDescent="0.25">
      <c r="A17" s="279"/>
      <c r="B17" s="278"/>
      <c r="C17" s="272"/>
      <c r="D17" s="272"/>
      <c r="E17" s="272"/>
      <c r="F17" s="272"/>
      <c r="G17" s="280"/>
    </row>
    <row r="18" spans="1:8" ht="20.100000000000001" customHeight="1" x14ac:dyDescent="0.25">
      <c r="A18" s="279"/>
      <c r="B18" s="278" t="s">
        <v>38</v>
      </c>
      <c r="C18" s="277">
        <f>SUM(C19:C27)</f>
        <v>518238681.65999991</v>
      </c>
      <c r="D18" s="277">
        <f>SUM(D19:D27)</f>
        <v>388379109.10999995</v>
      </c>
      <c r="E18" s="277">
        <f>SUM(E19:E27)</f>
        <v>39231999.420000009</v>
      </c>
      <c r="F18" s="276">
        <f>C18+D18-E18</f>
        <v>867385791.3499999</v>
      </c>
      <c r="G18" s="275">
        <f>F18-C18</f>
        <v>349147109.69</v>
      </c>
      <c r="H18" s="69" t="str">
        <f>IF(F18&lt;&gt;'ETCA-I-01'!B30,"ERROR!!!!! EL MONTO NO COINCIDE CON LO REPORTADO EN EL FORMATO ETCA-I-01 EN EL TOTAL","")</f>
        <v/>
      </c>
    </row>
    <row r="19" spans="1:8" ht="20.100000000000001" customHeight="1" x14ac:dyDescent="0.25">
      <c r="A19" s="274"/>
      <c r="B19" s="273" t="s">
        <v>36</v>
      </c>
      <c r="C19" s="272"/>
      <c r="D19" s="272"/>
      <c r="E19" s="272"/>
      <c r="F19" s="271">
        <f>C19+D19-E19</f>
        <v>0</v>
      </c>
      <c r="G19" s="270">
        <f>F19-C19</f>
        <v>0</v>
      </c>
    </row>
    <row r="20" spans="1:8" x14ac:dyDescent="0.25">
      <c r="A20" s="274"/>
      <c r="B20" s="273" t="s">
        <v>34</v>
      </c>
      <c r="C20" s="272"/>
      <c r="D20" s="272"/>
      <c r="E20" s="272"/>
      <c r="F20" s="271">
        <f>C20+D20-E20</f>
        <v>0</v>
      </c>
      <c r="G20" s="270">
        <f>F20-C20</f>
        <v>0</v>
      </c>
    </row>
    <row r="21" spans="1:8" ht="25.5" x14ac:dyDescent="0.25">
      <c r="A21" s="274"/>
      <c r="B21" s="273" t="s">
        <v>32</v>
      </c>
      <c r="C21" s="272">
        <v>560106377.0999999</v>
      </c>
      <c r="D21" s="272">
        <v>388690904.19</v>
      </c>
      <c r="E21" s="272">
        <v>81695619.930000007</v>
      </c>
      <c r="F21" s="271">
        <f>C21+D21-E21</f>
        <v>867101661.3599999</v>
      </c>
      <c r="G21" s="270">
        <f>F21-C21</f>
        <v>306995284.25999999</v>
      </c>
    </row>
    <row r="22" spans="1:8" ht="20.100000000000001" customHeight="1" x14ac:dyDescent="0.25">
      <c r="A22" s="274"/>
      <c r="B22" s="273" t="s">
        <v>30</v>
      </c>
      <c r="C22" s="272">
        <v>69327038.129999995</v>
      </c>
      <c r="D22" s="272">
        <v>49828350.469999999</v>
      </c>
      <c r="E22" s="272">
        <v>239485.9</v>
      </c>
      <c r="F22" s="271">
        <f>C22+D22-E22</f>
        <v>118915902.69999999</v>
      </c>
      <c r="G22" s="270">
        <f>F22-C22</f>
        <v>49588864.569999993</v>
      </c>
    </row>
    <row r="23" spans="1:8" ht="20.100000000000001" customHeight="1" x14ac:dyDescent="0.25">
      <c r="A23" s="274"/>
      <c r="B23" s="273" t="s">
        <v>28</v>
      </c>
      <c r="C23" s="272">
        <v>4350428.2200000007</v>
      </c>
      <c r="D23" s="272">
        <v>0</v>
      </c>
      <c r="E23" s="272">
        <v>0</v>
      </c>
      <c r="F23" s="271">
        <f>C23+D23-E23</f>
        <v>4350428.2200000007</v>
      </c>
      <c r="G23" s="270">
        <f>F23-C23</f>
        <v>0</v>
      </c>
    </row>
    <row r="24" spans="1:8" ht="25.5" x14ac:dyDescent="0.25">
      <c r="A24" s="274"/>
      <c r="B24" s="273" t="s">
        <v>26</v>
      </c>
      <c r="C24" s="272">
        <v>-119570513.08000001</v>
      </c>
      <c r="D24" s="272">
        <v>-50140145.549999997</v>
      </c>
      <c r="E24" s="272">
        <v>-42731533.210000001</v>
      </c>
      <c r="F24" s="271">
        <f>C24+D24-E24</f>
        <v>-126979125.41999999</v>
      </c>
      <c r="G24" s="270">
        <f>F24-C24</f>
        <v>-7408612.3399999738</v>
      </c>
    </row>
    <row r="25" spans="1:8" ht="20.100000000000001" customHeight="1" x14ac:dyDescent="0.25">
      <c r="A25" s="274"/>
      <c r="B25" s="273" t="s">
        <v>24</v>
      </c>
      <c r="C25" s="272">
        <v>4025351.29</v>
      </c>
      <c r="D25" s="272">
        <v>0</v>
      </c>
      <c r="E25" s="272">
        <v>28426.799999999999</v>
      </c>
      <c r="F25" s="271">
        <f>C25+D25-E25</f>
        <v>3996924.49</v>
      </c>
      <c r="G25" s="270">
        <f>F25-C25</f>
        <v>-28426.799999999814</v>
      </c>
    </row>
    <row r="26" spans="1:8" ht="25.5" x14ac:dyDescent="0.25">
      <c r="A26" s="274"/>
      <c r="B26" s="273" t="s">
        <v>23</v>
      </c>
      <c r="C26" s="272"/>
      <c r="D26" s="272"/>
      <c r="E26" s="272"/>
      <c r="F26" s="271">
        <f>C26+D26-E26</f>
        <v>0</v>
      </c>
      <c r="G26" s="270">
        <f>F26-C26</f>
        <v>0</v>
      </c>
    </row>
    <row r="27" spans="1:8" ht="20.100000000000001" customHeight="1" x14ac:dyDescent="0.25">
      <c r="A27" s="274"/>
      <c r="B27" s="273" t="s">
        <v>22</v>
      </c>
      <c r="C27" s="272"/>
      <c r="D27" s="272"/>
      <c r="E27" s="272"/>
      <c r="F27" s="271">
        <f>C27+D27-E27</f>
        <v>0</v>
      </c>
      <c r="G27" s="270">
        <f>F27-C27</f>
        <v>0</v>
      </c>
    </row>
    <row r="28" spans="1:8" ht="20.100000000000001" customHeight="1" thickBot="1" x14ac:dyDescent="0.3">
      <c r="A28" s="269"/>
      <c r="B28" s="268"/>
      <c r="C28" s="267"/>
      <c r="D28" s="267"/>
      <c r="E28" s="267"/>
      <c r="F28" s="267"/>
      <c r="G28" s="266"/>
    </row>
    <row r="29" spans="1:8" ht="66" customHeight="1" x14ac:dyDescent="0.25">
      <c r="A29" s="265" t="s">
        <v>181</v>
      </c>
      <c r="C29" s="263"/>
      <c r="D29" s="263"/>
      <c r="E29" s="263"/>
      <c r="F29" s="263"/>
      <c r="G29" s="263"/>
    </row>
    <row r="30" spans="1:8" ht="51" customHeight="1" x14ac:dyDescent="0.25">
      <c r="A30" s="264"/>
      <c r="B30" s="264"/>
      <c r="C30" s="263"/>
      <c r="D30" s="263"/>
      <c r="E30" s="263"/>
      <c r="F30" s="263"/>
      <c r="G30" s="263"/>
    </row>
    <row r="31" spans="1:8" ht="20.100000000000001" customHeight="1" x14ac:dyDescent="0.25">
      <c r="A31" s="264"/>
      <c r="B31" s="264" t="s">
        <v>180</v>
      </c>
      <c r="C31" s="263"/>
      <c r="D31" s="263" t="s">
        <v>180</v>
      </c>
      <c r="E31" s="263"/>
      <c r="F31" s="263"/>
      <c r="G31" s="263"/>
    </row>
    <row r="32" spans="1:8" ht="20.100000000000001" customHeight="1" x14ac:dyDescent="0.25">
      <c r="A32" s="264"/>
      <c r="B32" s="264"/>
      <c r="C32" s="263"/>
      <c r="D32" s="263"/>
      <c r="E32" s="263"/>
      <c r="F32" s="263"/>
      <c r="G32" s="263"/>
    </row>
    <row r="33" spans="1:1" x14ac:dyDescent="0.25">
      <c r="A33" s="262" t="s">
        <v>180</v>
      </c>
    </row>
  </sheetData>
  <sheetProtection formatColumns="0" formatRows="0" insertHyperlinks="0"/>
  <mergeCells count="5">
    <mergeCell ref="A5:B5"/>
    <mergeCell ref="A1:G1"/>
    <mergeCell ref="A2:G2"/>
    <mergeCell ref="A3:G3"/>
    <mergeCell ref="B4:G4"/>
  </mergeCells>
  <printOptions horizontalCentered="1"/>
  <pageMargins left="0.19685039370078741" right="0.19685039370078741" top="0.74803149606299213" bottom="0.35433070866141736" header="0.31496062992125984" footer="0.31496062992125984"/>
  <pageSetup scale="86"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BC4B5-3C94-4AAD-ACA8-4127ECF49ECC}">
  <sheetPr>
    <tabColor theme="0" tint="-0.249977111117893"/>
  </sheetPr>
  <dimension ref="A1:G47"/>
  <sheetViews>
    <sheetView view="pageBreakPreview" zoomScale="90" zoomScaleSheetLayoutView="90" workbookViewId="0">
      <selection activeCell="C61" sqref="C61"/>
    </sheetView>
  </sheetViews>
  <sheetFormatPr baseColWidth="10" defaultColWidth="11.28515625" defaultRowHeight="16.5" x14ac:dyDescent="0.3"/>
  <cols>
    <col min="1" max="1" width="2.140625" style="1" customWidth="1"/>
    <col min="2" max="2" width="28.28515625" style="1" customWidth="1"/>
    <col min="3" max="6" width="16.7109375" style="1" customWidth="1"/>
    <col min="7" max="7" width="79" style="1" customWidth="1"/>
    <col min="8" max="16384" width="11.28515625" style="1"/>
  </cols>
  <sheetData>
    <row r="1" spans="1:7" s="262" customFormat="1" ht="18" x14ac:dyDescent="0.25">
      <c r="A1" s="299" t="str">
        <f>'ETCA-I-01'!A1</f>
        <v>Comision Estatal del Agua</v>
      </c>
      <c r="B1" s="299"/>
      <c r="C1" s="299"/>
      <c r="D1" s="299"/>
      <c r="E1" s="299"/>
      <c r="F1" s="299"/>
      <c r="G1" s="298"/>
    </row>
    <row r="2" spans="1:7" s="296" customFormat="1" ht="15.75" x14ac:dyDescent="0.25">
      <c r="A2" s="299" t="s">
        <v>316</v>
      </c>
      <c r="B2" s="299"/>
      <c r="C2" s="299"/>
      <c r="D2" s="299"/>
      <c r="E2" s="299"/>
      <c r="F2" s="299"/>
    </row>
    <row r="3" spans="1:7" s="296" customFormat="1" x14ac:dyDescent="0.25">
      <c r="A3" s="297" t="str">
        <f>'ETCA-I-03'!A3:D3</f>
        <v>Del 01 de Enero al 31 de Diciembre de 2022</v>
      </c>
      <c r="B3" s="297"/>
      <c r="C3" s="297"/>
      <c r="D3" s="297"/>
      <c r="E3" s="297"/>
      <c r="F3" s="297"/>
    </row>
    <row r="4" spans="1:7" s="294" customFormat="1" ht="17.25" thickBot="1" x14ac:dyDescent="0.3">
      <c r="A4" s="295"/>
      <c r="B4" s="295"/>
      <c r="C4" s="342" t="s">
        <v>60</v>
      </c>
      <c r="D4" s="342"/>
      <c r="E4" s="143"/>
      <c r="F4" s="295"/>
    </row>
    <row r="5" spans="1:7" s="337" customFormat="1" ht="37.5" customHeight="1" thickBot="1" x14ac:dyDescent="0.35">
      <c r="A5" s="341" t="s">
        <v>315</v>
      </c>
      <c r="B5" s="340"/>
      <c r="C5" s="339" t="s">
        <v>314</v>
      </c>
      <c r="D5" s="339" t="s">
        <v>313</v>
      </c>
      <c r="E5" s="339" t="s">
        <v>312</v>
      </c>
      <c r="F5" s="338" t="s">
        <v>311</v>
      </c>
    </row>
    <row r="6" spans="1:7" x14ac:dyDescent="0.3">
      <c r="A6" s="336"/>
      <c r="B6" s="335"/>
      <c r="C6" s="334"/>
      <c r="D6" s="334"/>
      <c r="E6" s="333"/>
      <c r="F6" s="332"/>
    </row>
    <row r="7" spans="1:7" x14ac:dyDescent="0.3">
      <c r="A7" s="331" t="s">
        <v>310</v>
      </c>
      <c r="B7" s="330"/>
      <c r="C7" s="309"/>
      <c r="D7" s="309"/>
      <c r="E7" s="309"/>
      <c r="F7" s="325"/>
    </row>
    <row r="8" spans="1:7" x14ac:dyDescent="0.3">
      <c r="A8" s="327" t="s">
        <v>309</v>
      </c>
      <c r="B8" s="326"/>
      <c r="C8" s="309"/>
      <c r="D8" s="309"/>
      <c r="E8" s="309"/>
      <c r="F8" s="325"/>
    </row>
    <row r="9" spans="1:7" x14ac:dyDescent="0.3">
      <c r="A9" s="324" t="s">
        <v>306</v>
      </c>
      <c r="B9" s="323"/>
      <c r="C9" s="320"/>
      <c r="D9" s="320"/>
      <c r="E9" s="322">
        <f>SUM(E10:E12)</f>
        <v>0</v>
      </c>
      <c r="F9" s="321">
        <f>SUM(F10:F12)</f>
        <v>0.02</v>
      </c>
    </row>
    <row r="10" spans="1:7" x14ac:dyDescent="0.3">
      <c r="A10" s="311"/>
      <c r="B10" s="316" t="s">
        <v>305</v>
      </c>
      <c r="C10" s="320" t="s">
        <v>304</v>
      </c>
      <c r="D10" s="320" t="s">
        <v>303</v>
      </c>
      <c r="E10" s="320">
        <v>0</v>
      </c>
      <c r="F10" s="319">
        <v>0.02</v>
      </c>
    </row>
    <row r="11" spans="1:7" x14ac:dyDescent="0.3">
      <c r="A11" s="315"/>
      <c r="B11" s="316" t="s">
        <v>299</v>
      </c>
      <c r="C11" s="313"/>
      <c r="D11" s="313"/>
      <c r="E11" s="313"/>
      <c r="F11" s="312"/>
    </row>
    <row r="12" spans="1:7" x14ac:dyDescent="0.3">
      <c r="A12" s="315"/>
      <c r="B12" s="316" t="s">
        <v>298</v>
      </c>
      <c r="C12" s="313"/>
      <c r="D12" s="313"/>
      <c r="E12" s="313"/>
      <c r="F12" s="312"/>
    </row>
    <row r="13" spans="1:7" x14ac:dyDescent="0.3">
      <c r="A13" s="315"/>
      <c r="B13" s="314"/>
      <c r="C13" s="313"/>
      <c r="D13" s="313"/>
      <c r="E13" s="313"/>
      <c r="F13" s="312"/>
    </row>
    <row r="14" spans="1:7" x14ac:dyDescent="0.3">
      <c r="A14" s="324" t="s">
        <v>302</v>
      </c>
      <c r="B14" s="323"/>
      <c r="C14" s="320"/>
      <c r="D14" s="320"/>
      <c r="E14" s="322">
        <f>SUM(E15:E18)</f>
        <v>0</v>
      </c>
      <c r="F14" s="321">
        <f>SUM(F15:F18)</f>
        <v>0</v>
      </c>
    </row>
    <row r="15" spans="1:7" x14ac:dyDescent="0.3">
      <c r="A15" s="315"/>
      <c r="B15" s="316" t="s">
        <v>301</v>
      </c>
      <c r="C15" s="313"/>
      <c r="D15" s="313"/>
      <c r="E15" s="313">
        <v>0</v>
      </c>
      <c r="F15" s="312"/>
    </row>
    <row r="16" spans="1:7" x14ac:dyDescent="0.3">
      <c r="A16" s="311"/>
      <c r="B16" s="316" t="s">
        <v>300</v>
      </c>
      <c r="C16" s="313"/>
      <c r="D16" s="313"/>
      <c r="E16" s="313"/>
      <c r="F16" s="312"/>
    </row>
    <row r="17" spans="1:7" x14ac:dyDescent="0.3">
      <c r="A17" s="311"/>
      <c r="B17" s="316" t="s">
        <v>299</v>
      </c>
      <c r="C17" s="320"/>
      <c r="D17" s="320"/>
      <c r="E17" s="320"/>
      <c r="F17" s="319"/>
    </row>
    <row r="18" spans="1:7" x14ac:dyDescent="0.3">
      <c r="A18" s="315"/>
      <c r="B18" s="316" t="s">
        <v>298</v>
      </c>
      <c r="C18" s="313"/>
      <c r="D18" s="313"/>
      <c r="E18" s="313"/>
      <c r="F18" s="312"/>
    </row>
    <row r="19" spans="1:7" x14ac:dyDescent="0.3">
      <c r="A19" s="311"/>
      <c r="B19" s="310"/>
      <c r="C19" s="320"/>
      <c r="D19" s="320"/>
      <c r="E19" s="320"/>
      <c r="F19" s="319"/>
    </row>
    <row r="20" spans="1:7" x14ac:dyDescent="0.3">
      <c r="A20" s="318"/>
      <c r="B20" s="317" t="s">
        <v>308</v>
      </c>
      <c r="C20" s="309"/>
      <c r="D20" s="309"/>
      <c r="E20" s="308">
        <f>E9+E14</f>
        <v>0</v>
      </c>
      <c r="F20" s="307">
        <f>F9+F14</f>
        <v>0.02</v>
      </c>
      <c r="G20" s="306"/>
    </row>
    <row r="21" spans="1:7" x14ac:dyDescent="0.3">
      <c r="A21" s="318"/>
      <c r="B21" s="317"/>
      <c r="C21" s="329"/>
      <c r="D21" s="329"/>
      <c r="E21" s="329"/>
      <c r="F21" s="328"/>
    </row>
    <row r="22" spans="1:7" x14ac:dyDescent="0.3">
      <c r="A22" s="327" t="s">
        <v>307</v>
      </c>
      <c r="B22" s="326"/>
      <c r="C22" s="309"/>
      <c r="D22" s="309"/>
      <c r="E22" s="309"/>
      <c r="F22" s="325"/>
    </row>
    <row r="23" spans="1:7" x14ac:dyDescent="0.3">
      <c r="A23" s="324" t="s">
        <v>306</v>
      </c>
      <c r="B23" s="323"/>
      <c r="C23" s="320"/>
      <c r="D23" s="320"/>
      <c r="E23" s="322">
        <f>SUM(E24:E26)</f>
        <v>271366770.69</v>
      </c>
      <c r="F23" s="321">
        <f>SUM(F24:F26)</f>
        <v>244739411.93000001</v>
      </c>
    </row>
    <row r="24" spans="1:7" x14ac:dyDescent="0.3">
      <c r="A24" s="311"/>
      <c r="B24" s="316" t="s">
        <v>305</v>
      </c>
      <c r="C24" s="320" t="s">
        <v>304</v>
      </c>
      <c r="D24" s="320" t="s">
        <v>303</v>
      </c>
      <c r="E24" s="313">
        <v>271366770.69</v>
      </c>
      <c r="F24" s="312">
        <v>244739411.93000001</v>
      </c>
    </row>
    <row r="25" spans="1:7" x14ac:dyDescent="0.3">
      <c r="A25" s="315"/>
      <c r="B25" s="316" t="s">
        <v>299</v>
      </c>
      <c r="C25" s="313"/>
      <c r="D25" s="313"/>
      <c r="E25" s="313"/>
      <c r="F25" s="312"/>
    </row>
    <row r="26" spans="1:7" x14ac:dyDescent="0.3">
      <c r="A26" s="315"/>
      <c r="B26" s="316" t="s">
        <v>298</v>
      </c>
      <c r="C26" s="313"/>
      <c r="D26" s="313"/>
      <c r="E26" s="313"/>
      <c r="F26" s="312"/>
    </row>
    <row r="27" spans="1:7" x14ac:dyDescent="0.3">
      <c r="A27" s="315"/>
      <c r="B27" s="314"/>
      <c r="C27" s="313"/>
      <c r="D27" s="313"/>
      <c r="E27" s="313"/>
      <c r="F27" s="312"/>
    </row>
    <row r="28" spans="1:7" x14ac:dyDescent="0.3">
      <c r="A28" s="324" t="s">
        <v>302</v>
      </c>
      <c r="B28" s="323"/>
      <c r="C28" s="320"/>
      <c r="D28" s="320"/>
      <c r="E28" s="322">
        <f>SUM(E29:E32)</f>
        <v>0</v>
      </c>
      <c r="F28" s="321">
        <f>SUM(F29:F32)</f>
        <v>0</v>
      </c>
    </row>
    <row r="29" spans="1:7" x14ac:dyDescent="0.3">
      <c r="A29" s="315"/>
      <c r="B29" s="316" t="s">
        <v>301</v>
      </c>
      <c r="C29" s="313"/>
      <c r="D29" s="313"/>
      <c r="E29" s="313"/>
      <c r="F29" s="312"/>
    </row>
    <row r="30" spans="1:7" x14ac:dyDescent="0.3">
      <c r="A30" s="311"/>
      <c r="B30" s="316" t="s">
        <v>300</v>
      </c>
      <c r="C30" s="313"/>
      <c r="D30" s="313"/>
      <c r="E30" s="313"/>
      <c r="F30" s="312"/>
    </row>
    <row r="31" spans="1:7" x14ac:dyDescent="0.3">
      <c r="A31" s="311"/>
      <c r="B31" s="316" t="s">
        <v>299</v>
      </c>
      <c r="C31" s="320"/>
      <c r="D31" s="320"/>
      <c r="E31" s="320"/>
      <c r="F31" s="319"/>
    </row>
    <row r="32" spans="1:7" x14ac:dyDescent="0.3">
      <c r="A32" s="315"/>
      <c r="B32" s="316" t="s">
        <v>298</v>
      </c>
      <c r="C32" s="313"/>
      <c r="D32" s="313"/>
      <c r="E32" s="313"/>
      <c r="F32" s="312"/>
    </row>
    <row r="33" spans="1:7" x14ac:dyDescent="0.3">
      <c r="A33" s="311"/>
      <c r="B33" s="310"/>
      <c r="C33" s="320"/>
      <c r="D33" s="320"/>
      <c r="E33" s="320"/>
      <c r="F33" s="319"/>
    </row>
    <row r="34" spans="1:7" x14ac:dyDescent="0.3">
      <c r="A34" s="318"/>
      <c r="B34" s="317" t="s">
        <v>297</v>
      </c>
      <c r="C34" s="309"/>
      <c r="D34" s="309"/>
      <c r="E34" s="308">
        <f>E23+E28</f>
        <v>271366770.69</v>
      </c>
      <c r="F34" s="307">
        <f>F23+F28</f>
        <v>244739411.93000001</v>
      </c>
      <c r="G34" s="306"/>
    </row>
    <row r="35" spans="1:7" x14ac:dyDescent="0.3">
      <c r="A35" s="315"/>
      <c r="B35" s="314"/>
      <c r="C35" s="313"/>
      <c r="D35" s="313"/>
      <c r="E35" s="313"/>
      <c r="F35" s="312"/>
    </row>
    <row r="36" spans="1:7" x14ac:dyDescent="0.3">
      <c r="A36" s="315"/>
      <c r="B36" s="316" t="s">
        <v>296</v>
      </c>
      <c r="C36" s="313"/>
      <c r="D36" s="313"/>
      <c r="E36" s="313">
        <v>399674462.48000008</v>
      </c>
      <c r="F36" s="312">
        <v>438953058.68000001</v>
      </c>
    </row>
    <row r="37" spans="1:7" x14ac:dyDescent="0.3">
      <c r="A37" s="315"/>
      <c r="B37" s="314"/>
      <c r="C37" s="313"/>
      <c r="D37" s="313"/>
      <c r="E37" s="313"/>
      <c r="F37" s="312"/>
    </row>
    <row r="38" spans="1:7" x14ac:dyDescent="0.3">
      <c r="A38" s="311"/>
      <c r="B38" s="310" t="s">
        <v>295</v>
      </c>
      <c r="C38" s="309"/>
      <c r="D38" s="309"/>
      <c r="E38" s="308">
        <f>E36+E34+E20</f>
        <v>671041233.17000008</v>
      </c>
      <c r="F38" s="307">
        <f>F36+F34+F20</f>
        <v>683692470.63</v>
      </c>
      <c r="G38" s="306" t="str">
        <f>IF((F38-'ETCA-I-01'!F32)&gt;0.9,"ERROR!!!!!, NO COINCIDE CON LO REPORTADO EN EL ETCA-I-01 EN EL MISMO RUBRO","")</f>
        <v/>
      </c>
    </row>
    <row r="39" spans="1:7" ht="5.25" customHeight="1" thickBot="1" x14ac:dyDescent="0.35">
      <c r="A39" s="305"/>
      <c r="B39" s="304"/>
      <c r="C39" s="303"/>
      <c r="D39" s="303"/>
      <c r="E39" s="303"/>
      <c r="F39" s="302"/>
    </row>
    <row r="40" spans="1:7" ht="11.1" customHeight="1" x14ac:dyDescent="0.3">
      <c r="A40" s="188" t="s">
        <v>181</v>
      </c>
      <c r="F40" s="300"/>
    </row>
    <row r="41" spans="1:7" ht="17.25" customHeight="1" x14ac:dyDescent="0.3">
      <c r="A41" s="188"/>
      <c r="D41" s="214"/>
      <c r="E41" s="214"/>
      <c r="F41" s="214"/>
    </row>
    <row r="42" spans="1:7" ht="11.1" customHeight="1" x14ac:dyDescent="0.3">
      <c r="A42" s="188"/>
      <c r="E42" s="214"/>
      <c r="F42" s="301"/>
    </row>
    <row r="43" spans="1:7" ht="11.1" customHeight="1" x14ac:dyDescent="0.3">
      <c r="A43" s="300"/>
      <c r="B43" s="300"/>
      <c r="C43" s="300"/>
      <c r="D43" s="300"/>
      <c r="E43" s="300"/>
      <c r="F43" s="301"/>
    </row>
    <row r="44" spans="1:7" ht="11.1" customHeight="1" x14ac:dyDescent="0.3">
      <c r="A44" s="300"/>
      <c r="B44" s="300"/>
      <c r="C44" s="300"/>
      <c r="D44" s="300"/>
      <c r="E44" s="300"/>
      <c r="F44" s="300"/>
    </row>
    <row r="45" spans="1:7" ht="11.1" customHeight="1" x14ac:dyDescent="0.3">
      <c r="A45" s="300"/>
      <c r="B45" s="300" t="s">
        <v>180</v>
      </c>
      <c r="C45" s="300"/>
      <c r="D45" s="300"/>
      <c r="E45" s="300"/>
      <c r="F45" s="300"/>
    </row>
    <row r="46" spans="1:7" ht="11.1" customHeight="1" x14ac:dyDescent="0.3">
      <c r="A46" s="300"/>
      <c r="B46" s="300"/>
      <c r="C46" s="300"/>
      <c r="D46" s="300"/>
      <c r="E46" s="300"/>
      <c r="F46" s="300"/>
    </row>
    <row r="47" spans="1:7" x14ac:dyDescent="0.3">
      <c r="A47" s="5" t="s">
        <v>180</v>
      </c>
      <c r="B47" s="5"/>
      <c r="C47" s="5"/>
      <c r="D47" s="5"/>
      <c r="E47" s="5"/>
      <c r="F47" s="5"/>
    </row>
  </sheetData>
  <sheetProtection password="C195" sheet="1" formatColumns="0" formatRows="0"/>
  <mergeCells count="14">
    <mergeCell ref="A28:B28"/>
    <mergeCell ref="A39:B39"/>
    <mergeCell ref="A6:B6"/>
    <mergeCell ref="A7:B7"/>
    <mergeCell ref="A8:B8"/>
    <mergeCell ref="A9:B9"/>
    <mergeCell ref="A14:B14"/>
    <mergeCell ref="A22:B22"/>
    <mergeCell ref="A5:B5"/>
    <mergeCell ref="A1:F1"/>
    <mergeCell ref="A2:F2"/>
    <mergeCell ref="A3:F3"/>
    <mergeCell ref="C4:D4"/>
    <mergeCell ref="A23:B23"/>
  </mergeCells>
  <pageMargins left="0.70866141732283472" right="0.70866141732283472" top="0.74803149606299213" bottom="0.74803149606299213" header="0.31496062992125984" footer="0.31496062992125984"/>
  <pageSetup scale="92" orientation="portrait" horizontalDpi="1200" verticalDpi="1200" r:id="rId1"/>
  <colBreaks count="1" manualBreakCount="1">
    <brk id="6" max="48"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050BC-D00E-422E-A171-AD8ABB434921}">
  <sheetPr>
    <tabColor theme="0" tint="-0.249977111117893"/>
  </sheetPr>
  <dimension ref="A1:J42"/>
  <sheetViews>
    <sheetView view="pageBreakPreview" zoomScaleSheetLayoutView="100" workbookViewId="0">
      <selection activeCell="C61" sqref="C61"/>
    </sheetView>
  </sheetViews>
  <sheetFormatPr baseColWidth="10" defaultColWidth="11.42578125" defaultRowHeight="15" x14ac:dyDescent="0.25"/>
  <cols>
    <col min="1" max="1" width="4.7109375" customWidth="1"/>
    <col min="2" max="2" width="30.28515625" customWidth="1"/>
    <col min="3" max="3" width="14.5703125" customWidth="1"/>
    <col min="4" max="4" width="12.42578125" customWidth="1"/>
    <col min="5" max="6" width="14.5703125" customWidth="1"/>
    <col min="7" max="7" width="15" customWidth="1"/>
    <col min="8" max="8" width="13.42578125" customWidth="1"/>
    <col min="9" max="9" width="12.42578125" customWidth="1"/>
  </cols>
  <sheetData>
    <row r="1" spans="1:10" ht="15.75" x14ac:dyDescent="0.25">
      <c r="A1" s="104" t="str">
        <f>'ETCA-I-01'!A1:G1</f>
        <v>Comision Estatal del Agua</v>
      </c>
      <c r="B1" s="104"/>
      <c r="C1" s="104"/>
      <c r="D1" s="104"/>
      <c r="E1" s="104"/>
      <c r="F1" s="104"/>
      <c r="G1" s="104"/>
      <c r="H1" s="104"/>
      <c r="I1" s="104"/>
    </row>
    <row r="2" spans="1:10" ht="15.75" customHeight="1" x14ac:dyDescent="0.25">
      <c r="A2" s="67" t="s">
        <v>363</v>
      </c>
      <c r="B2" s="67"/>
      <c r="C2" s="67"/>
      <c r="D2" s="67"/>
      <c r="E2" s="67"/>
      <c r="F2" s="67"/>
      <c r="G2" s="67"/>
      <c r="H2" s="67"/>
      <c r="I2" s="67"/>
    </row>
    <row r="3" spans="1:10" ht="15" customHeight="1" x14ac:dyDescent="0.25">
      <c r="A3" s="389" t="str">
        <f>'ETCA-I-03'!A3:D3</f>
        <v>Del 01 de Enero al 31 de Diciembre de 2022</v>
      </c>
      <c r="B3" s="389"/>
      <c r="C3" s="389"/>
      <c r="D3" s="389"/>
      <c r="E3" s="389"/>
      <c r="F3" s="389"/>
      <c r="G3" s="389"/>
      <c r="H3" s="389"/>
      <c r="I3" s="389"/>
    </row>
    <row r="4" spans="1:10" ht="15.75" customHeight="1" thickBot="1" x14ac:dyDescent="0.3">
      <c r="A4" s="388" t="s">
        <v>177</v>
      </c>
      <c r="B4" s="388"/>
      <c r="C4" s="388"/>
      <c r="D4" s="388"/>
      <c r="E4" s="388"/>
      <c r="F4" s="388"/>
      <c r="G4" s="388"/>
      <c r="H4" s="388"/>
      <c r="I4" s="388"/>
    </row>
    <row r="5" spans="1:10" ht="24" customHeight="1" x14ac:dyDescent="0.25">
      <c r="A5" s="387" t="s">
        <v>362</v>
      </c>
      <c r="B5" s="386"/>
      <c r="C5" s="385" t="s">
        <v>361</v>
      </c>
      <c r="D5" s="384" t="s">
        <v>360</v>
      </c>
      <c r="E5" s="384" t="s">
        <v>359</v>
      </c>
      <c r="F5" s="384" t="s">
        <v>358</v>
      </c>
      <c r="G5" s="385" t="s">
        <v>357</v>
      </c>
      <c r="H5" s="384" t="s">
        <v>356</v>
      </c>
      <c r="I5" s="384" t="s">
        <v>355</v>
      </c>
    </row>
    <row r="6" spans="1:10" ht="34.5" customHeight="1" thickBot="1" x14ac:dyDescent="0.3">
      <c r="A6" s="383"/>
      <c r="B6" s="382"/>
      <c r="C6" s="381" t="s">
        <v>354</v>
      </c>
      <c r="D6" s="380"/>
      <c r="E6" s="380"/>
      <c r="F6" s="380"/>
      <c r="G6" s="381" t="s">
        <v>353</v>
      </c>
      <c r="H6" s="380"/>
      <c r="I6" s="380"/>
    </row>
    <row r="7" spans="1:10" ht="5.25" customHeight="1" x14ac:dyDescent="0.25">
      <c r="A7" s="379"/>
      <c r="B7" s="378"/>
      <c r="C7" s="377"/>
      <c r="D7" s="377"/>
      <c r="E7" s="377"/>
      <c r="F7" s="377"/>
      <c r="G7" s="377"/>
      <c r="H7" s="377"/>
      <c r="I7" s="377"/>
    </row>
    <row r="8" spans="1:10" x14ac:dyDescent="0.25">
      <c r="A8" s="371" t="s">
        <v>352</v>
      </c>
      <c r="B8" s="370"/>
      <c r="C8" s="367">
        <f>C9+C13</f>
        <v>271366770.69</v>
      </c>
      <c r="D8" s="367">
        <f>D9+D13</f>
        <v>0</v>
      </c>
      <c r="E8" s="367">
        <f>E9+E13</f>
        <v>26627358.719999999</v>
      </c>
      <c r="F8" s="367">
        <f>F9+F13</f>
        <v>-2.0000003278255463E-2</v>
      </c>
      <c r="G8" s="367">
        <f>+C8+D8-E8+F8</f>
        <v>244739411.94999999</v>
      </c>
      <c r="H8" s="367">
        <v>22038577.640000001</v>
      </c>
      <c r="I8" s="367">
        <f>I9+I13</f>
        <v>0</v>
      </c>
    </row>
    <row r="9" spans="1:10" ht="16.5" x14ac:dyDescent="0.25">
      <c r="A9" s="371" t="s">
        <v>351</v>
      </c>
      <c r="B9" s="370"/>
      <c r="C9" s="367">
        <f>SUM(C10:C12)</f>
        <v>0</v>
      </c>
      <c r="D9" s="367">
        <f>SUM(D10:D12)</f>
        <v>0</v>
      </c>
      <c r="E9" s="367">
        <f>SUM(E10:E12)</f>
        <v>26627358.719999999</v>
      </c>
      <c r="F9" s="367">
        <f>SUM(F10:F12)</f>
        <v>26627358.739999998</v>
      </c>
      <c r="G9" s="367">
        <f>SUM(G10:G12)</f>
        <v>1.9999999552965164E-2</v>
      </c>
      <c r="H9" s="367">
        <f>SUM(H10:H12)</f>
        <v>0</v>
      </c>
      <c r="I9" s="367">
        <f>SUM(I10:I12)</f>
        <v>0</v>
      </c>
      <c r="J9" s="69" t="str">
        <f>IF(C9&lt;&gt;'ETCA-I-08'!E20,"ERROR!!!!! NO CONCUERDA CON LO REPORTADO EN EL ESTADO ANALITICO  DE LA DEUDA Y OTROS PASIVOS","")</f>
        <v/>
      </c>
    </row>
    <row r="10" spans="1:10" ht="16.5" x14ac:dyDescent="0.25">
      <c r="A10" s="376"/>
      <c r="B10" s="374" t="s">
        <v>350</v>
      </c>
      <c r="C10" s="366">
        <v>0</v>
      </c>
      <c r="D10" s="366"/>
      <c r="E10" s="366">
        <v>26627358.719999999</v>
      </c>
      <c r="F10" s="366">
        <v>26627358.739999998</v>
      </c>
      <c r="G10" s="367">
        <f>+C10+D10-E10+F10</f>
        <v>1.9999999552965164E-2</v>
      </c>
      <c r="H10" s="366">
        <v>0</v>
      </c>
      <c r="I10" s="366">
        <v>0</v>
      </c>
      <c r="J10" s="69"/>
    </row>
    <row r="11" spans="1:10" x14ac:dyDescent="0.25">
      <c r="A11" s="375"/>
      <c r="B11" s="374" t="s">
        <v>349</v>
      </c>
      <c r="C11" s="366">
        <v>0</v>
      </c>
      <c r="D11" s="366">
        <v>0</v>
      </c>
      <c r="E11" s="366">
        <v>0</v>
      </c>
      <c r="F11" s="366">
        <v>0</v>
      </c>
      <c r="G11" s="367"/>
      <c r="H11" s="366">
        <v>0</v>
      </c>
      <c r="I11" s="366">
        <v>0</v>
      </c>
    </row>
    <row r="12" spans="1:10" x14ac:dyDescent="0.25">
      <c r="A12" s="375"/>
      <c r="B12" s="374" t="s">
        <v>348</v>
      </c>
      <c r="C12" s="366">
        <v>0</v>
      </c>
      <c r="D12" s="366">
        <v>0</v>
      </c>
      <c r="E12" s="366">
        <v>0</v>
      </c>
      <c r="F12" s="366">
        <v>0</v>
      </c>
      <c r="G12" s="367">
        <f>+C12+D12-E12+F12</f>
        <v>0</v>
      </c>
      <c r="H12" s="366">
        <v>0</v>
      </c>
      <c r="I12" s="366">
        <v>0</v>
      </c>
    </row>
    <row r="13" spans="1:10" ht="16.5" x14ac:dyDescent="0.25">
      <c r="A13" s="371" t="s">
        <v>347</v>
      </c>
      <c r="B13" s="370"/>
      <c r="C13" s="367">
        <f>SUM(C14:C16)</f>
        <v>271366770.69</v>
      </c>
      <c r="D13" s="367">
        <f>SUM(D14:D16)</f>
        <v>0</v>
      </c>
      <c r="E13" s="367">
        <f>SUM(E14:E16)</f>
        <v>0</v>
      </c>
      <c r="F13" s="367">
        <f>SUM(F14:F16)</f>
        <v>-26627358.760000002</v>
      </c>
      <c r="G13" s="367">
        <f>SUM(G14:G16)</f>
        <v>244739411.93000001</v>
      </c>
      <c r="H13" s="367">
        <f>SUM(H14:H16)</f>
        <v>0</v>
      </c>
      <c r="I13" s="367">
        <f>SUM(I14:I16)</f>
        <v>0</v>
      </c>
      <c r="J13" s="69" t="str">
        <f>IF(C13&lt;&gt;'ETCA-I-08'!E34,"ERROR!!!!! NO CONCUERDA CON LO REPORTADO EN EL ESTADO ANALITICO DE LA DEUDA Y OTROS PASIVOS","")</f>
        <v/>
      </c>
    </row>
    <row r="14" spans="1:10" ht="16.5" x14ac:dyDescent="0.25">
      <c r="A14" s="376"/>
      <c r="B14" s="374" t="s">
        <v>346</v>
      </c>
      <c r="C14" s="366">
        <v>271366770.69</v>
      </c>
      <c r="D14" s="366">
        <v>0</v>
      </c>
      <c r="E14" s="366"/>
      <c r="F14" s="366">
        <v>-26627358.760000002</v>
      </c>
      <c r="G14" s="367">
        <f>+C14+D14-E14+F14</f>
        <v>244739411.93000001</v>
      </c>
      <c r="H14" s="366"/>
      <c r="I14" s="366">
        <v>0</v>
      </c>
      <c r="J14" s="69" t="str">
        <f>IF(G13&lt;&gt;'ETCA-I-08'!F34,"ERROR!!!!! NO CONCUERDA CON LO REPORTADO EN EL ESTADO ANALITICO DE LA DEUDA Y OTROS PASIVOS","")</f>
        <v/>
      </c>
    </row>
    <row r="15" spans="1:10" x14ac:dyDescent="0.25">
      <c r="A15" s="375"/>
      <c r="B15" s="374" t="s">
        <v>345</v>
      </c>
      <c r="C15" s="366">
        <v>0</v>
      </c>
      <c r="D15" s="366">
        <v>0</v>
      </c>
      <c r="E15" s="366">
        <v>0</v>
      </c>
      <c r="F15" s="366">
        <v>0</v>
      </c>
      <c r="G15" s="367">
        <f>+C15+D15-E15+F15</f>
        <v>0</v>
      </c>
      <c r="H15" s="366">
        <v>0</v>
      </c>
      <c r="I15" s="366">
        <v>0</v>
      </c>
    </row>
    <row r="16" spans="1:10" x14ac:dyDescent="0.25">
      <c r="A16" s="375"/>
      <c r="B16" s="374" t="s">
        <v>344</v>
      </c>
      <c r="C16" s="366">
        <v>0</v>
      </c>
      <c r="D16" s="366">
        <v>0</v>
      </c>
      <c r="E16" s="366">
        <v>0</v>
      </c>
      <c r="F16" s="366">
        <v>0</v>
      </c>
      <c r="G16" s="367">
        <f>+C16+D16-E16+F16</f>
        <v>0</v>
      </c>
      <c r="H16" s="366">
        <v>0</v>
      </c>
      <c r="I16" s="366">
        <v>0</v>
      </c>
    </row>
    <row r="17" spans="1:10" s="97" customFormat="1" ht="16.5" x14ac:dyDescent="0.25">
      <c r="A17" s="371" t="s">
        <v>343</v>
      </c>
      <c r="B17" s="370"/>
      <c r="C17" s="373">
        <v>399674462.48000008</v>
      </c>
      <c r="D17" s="372"/>
      <c r="E17" s="372"/>
      <c r="F17" s="372"/>
      <c r="G17" s="373">
        <v>438953058.68000001</v>
      </c>
      <c r="H17" s="372"/>
      <c r="I17" s="372"/>
      <c r="J17" s="69" t="str">
        <f>IF(C17&lt;&gt;'ETCA-I-08'!E36,"ERROR!!! NO CONCUERDA CON LO REPORTADO EN EL ESTADO ANALITICO DE LA DEUDA Y OTROS PASIVOS","")</f>
        <v/>
      </c>
    </row>
    <row r="18" spans="1:10" ht="16.5" customHeight="1" x14ac:dyDescent="0.25">
      <c r="A18" s="371" t="s">
        <v>342</v>
      </c>
      <c r="B18" s="370"/>
      <c r="C18" s="367">
        <f>C8+C17</f>
        <v>671041233.17000008</v>
      </c>
      <c r="D18" s="367">
        <f>D8+D17</f>
        <v>0</v>
      </c>
      <c r="E18" s="367">
        <f>E8+E17</f>
        <v>26627358.719999999</v>
      </c>
      <c r="F18" s="367">
        <f>F8+F17</f>
        <v>-2.0000003278255463E-2</v>
      </c>
      <c r="G18" s="367">
        <f>G8+G17</f>
        <v>683692470.63</v>
      </c>
      <c r="H18" s="367">
        <f>H8+H17</f>
        <v>22038577.640000001</v>
      </c>
      <c r="I18" s="367">
        <f>I8+I17</f>
        <v>0</v>
      </c>
      <c r="J18" s="69" t="str">
        <f>IF(G17&lt;&gt;'ETCA-I-08'!F36,"ERROR!!! NO CONCUERDA CON LO REPORTADO EN EL ESTADO ANALITICO DE LA DEUDA Y OTROS PASIVOS","")</f>
        <v/>
      </c>
    </row>
    <row r="19" spans="1:10" ht="16.5" customHeight="1" x14ac:dyDescent="0.25">
      <c r="A19" s="371" t="s">
        <v>341</v>
      </c>
      <c r="B19" s="370"/>
      <c r="C19" s="367">
        <f>SUM(C20:C22)</f>
        <v>0</v>
      </c>
      <c r="D19" s="367">
        <f>SUM(D20:D22)</f>
        <v>0</v>
      </c>
      <c r="E19" s="367">
        <f>SUM(E20:E22)</f>
        <v>0</v>
      </c>
      <c r="F19" s="367">
        <f>SUM(F20:F22)</f>
        <v>0</v>
      </c>
      <c r="G19" s="367">
        <f>+C19+D19-E19+F19</f>
        <v>0</v>
      </c>
      <c r="H19" s="367">
        <f>SUM(H20:H22)</f>
        <v>0</v>
      </c>
      <c r="I19" s="367">
        <f>SUM(I20:I22)</f>
        <v>0</v>
      </c>
      <c r="J19" s="69" t="str">
        <f>IF(G18&lt;&gt;'ETCA-I-08'!F38,"ERROR!!!! NO CONCUERDA CON LO REPORTADO EN EL ESTADO ANALITICO DE LA DEUDA Y OTROS PASIVOS","")</f>
        <v/>
      </c>
    </row>
    <row r="20" spans="1:10" x14ac:dyDescent="0.25">
      <c r="A20" s="369" t="s">
        <v>340</v>
      </c>
      <c r="B20" s="368"/>
      <c r="C20" s="366">
        <v>0</v>
      </c>
      <c r="D20" s="366">
        <v>0</v>
      </c>
      <c r="E20" s="366">
        <v>0</v>
      </c>
      <c r="F20" s="366">
        <v>0</v>
      </c>
      <c r="G20" s="367">
        <f>+C20+D20-E20+F20</f>
        <v>0</v>
      </c>
      <c r="H20" s="366">
        <v>0</v>
      </c>
      <c r="I20" s="366">
        <v>0</v>
      </c>
      <c r="J20" t="str">
        <f>IF(C18&lt;&gt;'ETCA-I-08'!E38,"ERROR!!!!! , NO CONCUERDA CON LO REPORTADO EN EL ESTADO ANALITICO DE LA DEUDA Y OTROS PASIVOS","")</f>
        <v/>
      </c>
    </row>
    <row r="21" spans="1:10" x14ac:dyDescent="0.25">
      <c r="A21" s="369" t="s">
        <v>339</v>
      </c>
      <c r="B21" s="368"/>
      <c r="C21" s="366">
        <v>0</v>
      </c>
      <c r="D21" s="366">
        <v>0</v>
      </c>
      <c r="E21" s="366">
        <v>0</v>
      </c>
      <c r="F21" s="366">
        <v>0</v>
      </c>
      <c r="G21" s="367">
        <f>+C21+D21-E21+F21</f>
        <v>0</v>
      </c>
      <c r="H21" s="366">
        <v>0</v>
      </c>
      <c r="I21" s="366">
        <v>0</v>
      </c>
    </row>
    <row r="22" spans="1:10" x14ac:dyDescent="0.25">
      <c r="A22" s="369" t="s">
        <v>338</v>
      </c>
      <c r="B22" s="368"/>
      <c r="C22" s="366"/>
      <c r="D22" s="366"/>
      <c r="E22" s="366"/>
      <c r="F22" s="366"/>
      <c r="G22" s="367">
        <f>+C22+D22-E22+F22</f>
        <v>0</v>
      </c>
      <c r="H22" s="366"/>
      <c r="I22" s="366"/>
    </row>
    <row r="23" spans="1:10" ht="16.5" customHeight="1" x14ac:dyDescent="0.25">
      <c r="A23" s="371" t="s">
        <v>337</v>
      </c>
      <c r="B23" s="370"/>
      <c r="C23" s="367">
        <f>SUM(C24:C26)</f>
        <v>0</v>
      </c>
      <c r="D23" s="367">
        <f>SUM(D24:D26)</f>
        <v>0</v>
      </c>
      <c r="E23" s="367">
        <f>SUM(E24:E26)</f>
        <v>0</v>
      </c>
      <c r="F23" s="367">
        <f>SUM(F24:F26)</f>
        <v>0</v>
      </c>
      <c r="G23" s="367">
        <f>SUM(G24:G26)</f>
        <v>0</v>
      </c>
      <c r="H23" s="367">
        <f>SUM(H24:H26)</f>
        <v>0</v>
      </c>
      <c r="I23" s="367">
        <f>SUM(I24:I26)</f>
        <v>0</v>
      </c>
    </row>
    <row r="24" spans="1:10" x14ac:dyDescent="0.25">
      <c r="A24" s="369" t="s">
        <v>336</v>
      </c>
      <c r="B24" s="368"/>
      <c r="C24" s="366">
        <v>0</v>
      </c>
      <c r="D24" s="366">
        <v>0</v>
      </c>
      <c r="E24" s="366">
        <v>0</v>
      </c>
      <c r="F24" s="366">
        <v>0</v>
      </c>
      <c r="G24" s="367">
        <f>+C24+D24-E24+F24</f>
        <v>0</v>
      </c>
      <c r="H24" s="366">
        <v>0</v>
      </c>
      <c r="I24" s="366">
        <v>0</v>
      </c>
    </row>
    <row r="25" spans="1:10" x14ac:dyDescent="0.25">
      <c r="A25" s="369" t="s">
        <v>335</v>
      </c>
      <c r="B25" s="368"/>
      <c r="C25" s="366">
        <v>0</v>
      </c>
      <c r="D25" s="366">
        <v>0</v>
      </c>
      <c r="E25" s="366">
        <v>0</v>
      </c>
      <c r="F25" s="366">
        <v>0</v>
      </c>
      <c r="G25" s="367">
        <f>+C25+D25-E25+F25</f>
        <v>0</v>
      </c>
      <c r="H25" s="366">
        <v>0</v>
      </c>
      <c r="I25" s="366">
        <v>0</v>
      </c>
    </row>
    <row r="26" spans="1:10" x14ac:dyDescent="0.25">
      <c r="A26" s="369" t="s">
        <v>334</v>
      </c>
      <c r="B26" s="368"/>
      <c r="C26" s="366">
        <v>0</v>
      </c>
      <c r="D26" s="366">
        <v>0</v>
      </c>
      <c r="E26" s="366">
        <v>0</v>
      </c>
      <c r="F26" s="366">
        <v>0</v>
      </c>
      <c r="G26" s="367">
        <f>+C26+D26-E26+F26</f>
        <v>0</v>
      </c>
      <c r="H26" s="366">
        <v>0</v>
      </c>
      <c r="I26" s="366">
        <v>0</v>
      </c>
    </row>
    <row r="27" spans="1:10" ht="7.5" customHeight="1" thickBot="1" x14ac:dyDescent="0.3">
      <c r="A27" s="365"/>
      <c r="B27" s="364"/>
      <c r="C27" s="363"/>
      <c r="D27" s="363"/>
      <c r="E27" s="363"/>
      <c r="F27" s="363"/>
      <c r="G27" s="363"/>
      <c r="H27" s="363"/>
      <c r="I27" s="363"/>
    </row>
    <row r="28" spans="1:10" ht="3.75" customHeight="1" x14ac:dyDescent="0.25"/>
    <row r="29" spans="1:10" ht="33" customHeight="1" x14ac:dyDescent="0.25">
      <c r="B29" s="362">
        <v>1</v>
      </c>
      <c r="C29" s="361" t="s">
        <v>333</v>
      </c>
      <c r="D29" s="361"/>
      <c r="E29" s="361"/>
      <c r="F29" s="361"/>
      <c r="G29" s="361"/>
      <c r="H29" s="361"/>
      <c r="I29" s="361"/>
    </row>
    <row r="30" spans="1:10" ht="18.75" customHeight="1" x14ac:dyDescent="0.25">
      <c r="B30" s="362">
        <v>2</v>
      </c>
      <c r="C30" s="361" t="s">
        <v>332</v>
      </c>
      <c r="D30" s="361"/>
      <c r="E30" s="361"/>
      <c r="F30" s="361"/>
      <c r="G30" s="361"/>
      <c r="H30" s="361"/>
      <c r="I30" s="361"/>
    </row>
    <row r="31" spans="1:10" ht="3.75" customHeight="1" thickBot="1" x14ac:dyDescent="0.3"/>
    <row r="32" spans="1:10" x14ac:dyDescent="0.25">
      <c r="B32" s="360" t="s">
        <v>331</v>
      </c>
      <c r="C32" s="358" t="s">
        <v>330</v>
      </c>
      <c r="D32" s="358" t="s">
        <v>329</v>
      </c>
      <c r="E32" s="358" t="s">
        <v>328</v>
      </c>
      <c r="F32" s="359" t="s">
        <v>327</v>
      </c>
      <c r="G32" s="358" t="s">
        <v>326</v>
      </c>
    </row>
    <row r="33" spans="2:8" x14ac:dyDescent="0.25">
      <c r="B33" s="357"/>
      <c r="C33" s="355" t="s">
        <v>325</v>
      </c>
      <c r="D33" s="355" t="s">
        <v>324</v>
      </c>
      <c r="E33" s="355" t="s">
        <v>323</v>
      </c>
      <c r="F33" s="356"/>
      <c r="G33" s="355" t="s">
        <v>322</v>
      </c>
    </row>
    <row r="34" spans="2:8" ht="15.75" thickBot="1" x14ac:dyDescent="0.3">
      <c r="B34" s="354"/>
      <c r="C34" s="351"/>
      <c r="D34" s="353" t="s">
        <v>321</v>
      </c>
      <c r="E34" s="351"/>
      <c r="F34" s="352"/>
      <c r="G34" s="351"/>
    </row>
    <row r="35" spans="2:8" ht="19.5" x14ac:dyDescent="0.25">
      <c r="B35" s="350" t="s">
        <v>320</v>
      </c>
      <c r="C35" s="349"/>
      <c r="D35" s="349"/>
      <c r="E35" s="349"/>
      <c r="F35" s="349"/>
      <c r="G35" s="349"/>
    </row>
    <row r="36" spans="2:8" x14ac:dyDescent="0.25">
      <c r="B36" s="348" t="s">
        <v>319</v>
      </c>
      <c r="C36" s="347"/>
      <c r="D36" s="347"/>
      <c r="E36" s="347"/>
      <c r="F36" s="347"/>
      <c r="G36" s="347"/>
    </row>
    <row r="37" spans="2:8" x14ac:dyDescent="0.25">
      <c r="B37" s="348" t="s">
        <v>318</v>
      </c>
      <c r="C37" s="347"/>
      <c r="D37" s="347"/>
      <c r="E37" s="347"/>
      <c r="F37" s="347"/>
      <c r="G37" s="347"/>
    </row>
    <row r="38" spans="2:8" ht="15.75" thickBot="1" x14ac:dyDescent="0.3">
      <c r="B38" s="346" t="s">
        <v>317</v>
      </c>
      <c r="C38" s="345"/>
      <c r="D38" s="345"/>
      <c r="E38" s="345"/>
      <c r="F38" s="345"/>
      <c r="G38" s="345"/>
    </row>
    <row r="40" spans="2:8" ht="15.75" x14ac:dyDescent="0.25">
      <c r="D40" s="344"/>
      <c r="H40" s="68"/>
    </row>
    <row r="41" spans="2:8" x14ac:dyDescent="0.25">
      <c r="D41" s="343"/>
    </row>
    <row r="42" spans="2:8" x14ac:dyDescent="0.25">
      <c r="D42" s="343"/>
    </row>
  </sheetData>
  <sheetProtection formatColumns="0" formatRows="0" insertHyperlinks="0"/>
  <mergeCells count="29">
    <mergeCell ref="E5:E6"/>
    <mergeCell ref="F5:F6"/>
    <mergeCell ref="H5:H6"/>
    <mergeCell ref="I5:I6"/>
    <mergeCell ref="A7:B7"/>
    <mergeCell ref="A8:B8"/>
    <mergeCell ref="A9:B9"/>
    <mergeCell ref="A13:B13"/>
    <mergeCell ref="A17:B17"/>
    <mergeCell ref="A1:I1"/>
    <mergeCell ref="A2:I2"/>
    <mergeCell ref="A3:I3"/>
    <mergeCell ref="A4:I4"/>
    <mergeCell ref="A5:B6"/>
    <mergeCell ref="D5:D6"/>
    <mergeCell ref="B32:B34"/>
    <mergeCell ref="F32:F34"/>
    <mergeCell ref="A23:B23"/>
    <mergeCell ref="A24:B24"/>
    <mergeCell ref="A25:B25"/>
    <mergeCell ref="A26:B26"/>
    <mergeCell ref="A27:B27"/>
    <mergeCell ref="A19:B19"/>
    <mergeCell ref="A20:B20"/>
    <mergeCell ref="A21:B21"/>
    <mergeCell ref="A22:B22"/>
    <mergeCell ref="A18:B18"/>
    <mergeCell ref="C30:I30"/>
    <mergeCell ref="C29:I29"/>
  </mergeCells>
  <printOptions horizontalCentered="1"/>
  <pageMargins left="0.23622047244094491" right="0.23622047244094491" top="0.55118110236220474" bottom="0.35433070866141736"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ETCA-I-01</vt:lpstr>
      <vt:lpstr>ETCA-I-02</vt:lpstr>
      <vt:lpstr>ETCA-I-03</vt:lpstr>
      <vt:lpstr>ETCA-I-04</vt:lpstr>
      <vt:lpstr>ETCA-I-05</vt:lpstr>
      <vt:lpstr>ETCA-I-06</vt:lpstr>
      <vt:lpstr>ETCA-I-07</vt:lpstr>
      <vt:lpstr>ETCA-I-08</vt:lpstr>
      <vt:lpstr>ETCA-I-09</vt:lpstr>
      <vt:lpstr>ETCA-I-10</vt:lpstr>
      <vt:lpstr>ETCA-I-11</vt:lpstr>
      <vt:lpstr>ETCA-I-12 (NOTAS ANEXO)</vt:lpstr>
      <vt:lpstr>'ETCA-I-01'!Área_de_impresión</vt:lpstr>
      <vt:lpstr>'ETCA-I-02'!Área_de_impresión</vt:lpstr>
      <vt:lpstr>'ETCA-I-03'!Área_de_impresión</vt:lpstr>
      <vt:lpstr>'ETCA-I-04'!Área_de_impresión</vt:lpstr>
      <vt:lpstr>'ETCA-I-06'!Área_de_impresión</vt:lpstr>
      <vt:lpstr>'ETCA-I-07'!Área_de_impresión</vt:lpstr>
      <vt:lpstr>'ETCA-I-08'!Área_de_impresión</vt:lpstr>
      <vt:lpstr>'ETCA-I-09'!Área_de_impresión</vt:lpstr>
      <vt:lpstr>'ETCA-I-11'!Área_de_impresión</vt:lpstr>
      <vt:lpstr>'ETCA-I-12 (NOTAS ANEXO)'!Área_de_impresión</vt:lpstr>
      <vt:lpstr>'ETCA-I-02'!Títulos_a_imprimir</vt:lpstr>
      <vt:lpstr>'ETCA-I-03'!Títulos_a_imprimir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Lugo</dc:creator>
  <cp:lastModifiedBy>Valeria Lugo</cp:lastModifiedBy>
  <dcterms:created xsi:type="dcterms:W3CDTF">2024-11-08T17:44:03Z</dcterms:created>
  <dcterms:modified xsi:type="dcterms:W3CDTF">2024-11-08T17:48:43Z</dcterms:modified>
</cp:coreProperties>
</file>